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E:\ASTRA-WORKING\E385\"/>
    </mc:Choice>
  </mc:AlternateContent>
  <xr:revisionPtr revIDLastSave="0" documentId="13_ncr:1_{C2B26D34-A022-4A9D-B49E-993C3B72DA09}" xr6:coauthVersionLast="45" xr6:coauthVersionMax="45" xr10:uidLastSave="{00000000-0000-0000-0000-000000000000}"/>
  <workbookProtection workbookAlgorithmName="SHA-512" workbookHashValue="1xxJXcpa4p+ZKCLmBh2MhqjCw4ymNvISRFZBEQMo1XKLd/4c9WNiaksdEezD0DlCKo1Dg7c8frwG2AFEt32zAA==" workbookSaltValue="6NawEwbglxWIkpxZxaak3A==" workbookSpinCount="100000" lockStructure="1"/>
  <bookViews>
    <workbookView xWindow="0" yWindow="45" windowWidth="19095" windowHeight="20985" xr2:uid="{00000000-000D-0000-FFFF-FFFF00000000}"/>
  </bookViews>
  <sheets>
    <sheet name="Parametry" sheetId="1" r:id="rId1"/>
    <sheet name="Rekapitulace" sheetId="3" r:id="rId2"/>
    <sheet name="Rozpočet" sheetId="2" r:id="rId3"/>
    <sheet name="Kniha svítidel" sheetId="4" r:id="rId4"/>
  </sheets>
  <definedNames>
    <definedName name="_xlnm.Print_Titles" localSheetId="2">Rozpočet!$1:$1</definedName>
    <definedName name="_xlnm.Print_Area" localSheetId="0">Parametry!$A$1:$B$39</definedName>
    <definedName name="_xlnm.Print_Area" localSheetId="1">Rekapitulace!$A$1:$C$33</definedName>
    <definedName name="_xlnm.Print_Area" localSheetId="2">Rozpočet!$A$1:$I$106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26" i="3" l="1"/>
  <c r="C26" i="3" s="1"/>
  <c r="C9" i="3"/>
  <c r="C4" i="3"/>
  <c r="B3" i="3"/>
  <c r="B4" i="3" s="1"/>
  <c r="B7" i="3" s="1"/>
  <c r="H105" i="2"/>
  <c r="F105" i="2"/>
  <c r="H103" i="2"/>
  <c r="F103" i="2"/>
  <c r="I103" i="2" s="1"/>
  <c r="H101" i="2"/>
  <c r="F101" i="2"/>
  <c r="I101" i="2" s="1"/>
  <c r="H100" i="2"/>
  <c r="F100" i="2"/>
  <c r="I100" i="2" s="1"/>
  <c r="H98" i="2"/>
  <c r="F98" i="2"/>
  <c r="I98" i="2" s="1"/>
  <c r="H96" i="2"/>
  <c r="F96" i="2"/>
  <c r="I96" i="2" s="1"/>
  <c r="H94" i="2"/>
  <c r="I94" i="2" s="1"/>
  <c r="F94" i="2"/>
  <c r="H93" i="2"/>
  <c r="F93" i="2"/>
  <c r="H91" i="2"/>
  <c r="F91" i="2"/>
  <c r="I86" i="2"/>
  <c r="H82" i="2"/>
  <c r="I82" i="2" s="1"/>
  <c r="F82" i="2"/>
  <c r="H81" i="2"/>
  <c r="F81" i="2"/>
  <c r="H79" i="2"/>
  <c r="F79" i="2"/>
  <c r="I79" i="2" s="1"/>
  <c r="H78" i="2"/>
  <c r="F78" i="2"/>
  <c r="I78" i="2" s="1"/>
  <c r="H77" i="2"/>
  <c r="F77" i="2"/>
  <c r="I77" i="2" s="1"/>
  <c r="H76" i="2"/>
  <c r="F76" i="2"/>
  <c r="I76" i="2" s="1"/>
  <c r="H74" i="2"/>
  <c r="F74" i="2"/>
  <c r="I74" i="2" s="1"/>
  <c r="H73" i="2"/>
  <c r="F73" i="2"/>
  <c r="I73" i="2" s="1"/>
  <c r="H71" i="2"/>
  <c r="F71" i="2"/>
  <c r="I71" i="2" s="1"/>
  <c r="H70" i="2"/>
  <c r="F70" i="2"/>
  <c r="H69" i="2"/>
  <c r="F69" i="2"/>
  <c r="I69" i="2" s="1"/>
  <c r="H68" i="2"/>
  <c r="F68" i="2"/>
  <c r="I68" i="2" s="1"/>
  <c r="H67" i="2"/>
  <c r="F67" i="2"/>
  <c r="I67" i="2" s="1"/>
  <c r="H65" i="2"/>
  <c r="F65" i="2"/>
  <c r="I65" i="2" s="1"/>
  <c r="H63" i="2"/>
  <c r="F63" i="2"/>
  <c r="I63" i="2" s="1"/>
  <c r="H62" i="2"/>
  <c r="F62" i="2"/>
  <c r="I62" i="2" s="1"/>
  <c r="H60" i="2"/>
  <c r="F60" i="2"/>
  <c r="I60" i="2" s="1"/>
  <c r="H59" i="2"/>
  <c r="F59" i="2"/>
  <c r="H57" i="2"/>
  <c r="F57" i="2"/>
  <c r="I57" i="2" s="1"/>
  <c r="H55" i="2"/>
  <c r="F55" i="2"/>
  <c r="I55" i="2" s="1"/>
  <c r="H54" i="2"/>
  <c r="I54" i="2" s="1"/>
  <c r="F54" i="2"/>
  <c r="H52" i="2"/>
  <c r="F52" i="2"/>
  <c r="I52" i="2" s="1"/>
  <c r="H50" i="2"/>
  <c r="F50" i="2"/>
  <c r="I50" i="2" s="1"/>
  <c r="H48" i="2"/>
  <c r="F48" i="2"/>
  <c r="I48" i="2" s="1"/>
  <c r="I47" i="2"/>
  <c r="H47" i="2"/>
  <c r="F47" i="2"/>
  <c r="H46" i="2"/>
  <c r="I46" i="2" s="1"/>
  <c r="F46" i="2"/>
  <c r="H45" i="2"/>
  <c r="F45" i="2"/>
  <c r="I45" i="2" s="1"/>
  <c r="H43" i="2"/>
  <c r="F43" i="2"/>
  <c r="I43" i="2" s="1"/>
  <c r="H42" i="2"/>
  <c r="F42" i="2"/>
  <c r="I42" i="2" s="1"/>
  <c r="H40" i="2"/>
  <c r="F40" i="2"/>
  <c r="I40" i="2" s="1"/>
  <c r="H39" i="2"/>
  <c r="F39" i="2"/>
  <c r="I39" i="2" s="1"/>
  <c r="H37" i="2"/>
  <c r="F37" i="2"/>
  <c r="I37" i="2" s="1"/>
  <c r="H36" i="2"/>
  <c r="I36" i="2" s="1"/>
  <c r="F36" i="2"/>
  <c r="H35" i="2"/>
  <c r="F35" i="2"/>
  <c r="H33" i="2"/>
  <c r="F33" i="2"/>
  <c r="I33" i="2" s="1"/>
  <c r="H31" i="2"/>
  <c r="F31" i="2"/>
  <c r="H29" i="2"/>
  <c r="F29" i="2"/>
  <c r="I29" i="2" s="1"/>
  <c r="H28" i="2"/>
  <c r="F28" i="2"/>
  <c r="I28" i="2" s="1"/>
  <c r="H25" i="2"/>
  <c r="F25" i="2"/>
  <c r="I25" i="2" s="1"/>
  <c r="H23" i="2"/>
  <c r="F23" i="2"/>
  <c r="H22" i="2"/>
  <c r="F22" i="2"/>
  <c r="I22" i="2" s="1"/>
  <c r="H20" i="2"/>
  <c r="F20" i="2"/>
  <c r="H19" i="2"/>
  <c r="F19" i="2"/>
  <c r="I19" i="2" s="1"/>
  <c r="H18" i="2"/>
  <c r="F18" i="2"/>
  <c r="H17" i="2"/>
  <c r="F17" i="2"/>
  <c r="I17" i="2" s="1"/>
  <c r="H16" i="2"/>
  <c r="F16" i="2"/>
  <c r="I16" i="2" s="1"/>
  <c r="H14" i="2"/>
  <c r="F14" i="2"/>
  <c r="I14" i="2" s="1"/>
  <c r="H13" i="2"/>
  <c r="F13" i="2"/>
  <c r="H11" i="2"/>
  <c r="F11" i="2"/>
  <c r="I11" i="2" s="1"/>
  <c r="H10" i="2"/>
  <c r="F10" i="2"/>
  <c r="L1" i="2" s="1"/>
  <c r="L2" i="2" s="1"/>
  <c r="F87" i="2" s="1"/>
  <c r="H88" i="2" l="1"/>
  <c r="C30" i="3" s="1"/>
  <c r="I13" i="2"/>
  <c r="I18" i="2"/>
  <c r="I23" i="2"/>
  <c r="I31" i="2"/>
  <c r="I20" i="2"/>
  <c r="I91" i="2"/>
  <c r="F106" i="2"/>
  <c r="I81" i="2"/>
  <c r="I105" i="2"/>
  <c r="I93" i="2"/>
  <c r="I106" i="2" s="1"/>
  <c r="I70" i="2"/>
  <c r="I35" i="2"/>
  <c r="I59" i="2"/>
  <c r="B31" i="3"/>
  <c r="H106" i="2"/>
  <c r="C31" i="3" s="1"/>
  <c r="I10" i="2"/>
  <c r="I87" i="2"/>
  <c r="B12" i="3"/>
  <c r="F88" i="2"/>
  <c r="C6" i="3" l="1"/>
  <c r="C10" i="3"/>
  <c r="C11" i="3" s="1"/>
  <c r="I88" i="2"/>
  <c r="B30" i="3"/>
  <c r="C5" i="3"/>
  <c r="C8" i="3" l="1"/>
  <c r="C7" i="3"/>
  <c r="C12" i="3" l="1"/>
  <c r="C14" i="3"/>
  <c r="C19" i="3" l="1"/>
  <c r="C20" i="3"/>
  <c r="C13" i="3"/>
  <c r="C18" i="3"/>
  <c r="C21" i="3" l="1"/>
  <c r="C15" i="3"/>
  <c r="C22" i="3" l="1"/>
  <c r="B25" i="3" s="1"/>
  <c r="C25" i="3" s="1"/>
  <c r="C24" i="3" l="1"/>
  <c r="C27" i="3" s="1"/>
</calcChain>
</file>

<file path=xl/sharedStrings.xml><?xml version="1.0" encoding="utf-8"?>
<sst xmlns="http://schemas.openxmlformats.org/spreadsheetml/2006/main" count="462" uniqueCount="290">
  <si>
    <t>Název</t>
  </si>
  <si>
    <t>Hodnota</t>
  </si>
  <si>
    <t>Nadpis rekapitulace</t>
  </si>
  <si>
    <t>Seznam prací a dodávek elektrotechnických zařízení</t>
  </si>
  <si>
    <t>Akce</t>
  </si>
  <si>
    <t>MENDELOVA UNIVERZITA V BRNĚ, BUDOVA C
MODERNIZACE SOCIÁLNÍHO ZAŘÍZENÍ V P1</t>
  </si>
  <si>
    <t>Projekt</t>
  </si>
  <si>
    <t xml:space="preserve">
ELEKTROINSTALACE</t>
  </si>
  <si>
    <t>Investor</t>
  </si>
  <si>
    <t>Mendelova univerzita v Brně, Zemědělská 1</t>
  </si>
  <si>
    <t>Z. č.</t>
  </si>
  <si>
    <t>09/20</t>
  </si>
  <si>
    <t>A. č.</t>
  </si>
  <si>
    <t>E385/09/20</t>
  </si>
  <si>
    <t>Smlouva</t>
  </si>
  <si>
    <t/>
  </si>
  <si>
    <t>Vypracoval</t>
  </si>
  <si>
    <t>Ing. Jiří Kozlovský, Projekce ELEKTRO, Purkyňova 95a, Brno</t>
  </si>
  <si>
    <t>Kontroloval</t>
  </si>
  <si>
    <t>ING. KOZLOVSKÝ</t>
  </si>
  <si>
    <t>Datum</t>
  </si>
  <si>
    <t>Zpracovatel</t>
  </si>
  <si>
    <t>CÚ</t>
  </si>
  <si>
    <t>Poznámka</t>
  </si>
  <si>
    <t>Uvedené ceny jsou v Kč a nezahrnují DPH, pokud to není uvedeno.</t>
  </si>
  <si>
    <t>Doprava dodávek  (3,6) %</t>
  </si>
  <si>
    <t>3,60</t>
  </si>
  <si>
    <t>Přesun dodávek  (1) %</t>
  </si>
  <si>
    <t>1,00</t>
  </si>
  <si>
    <t>PPV  (1 nebo 6) %</t>
  </si>
  <si>
    <t>6,00</t>
  </si>
  <si>
    <t>Dokumentace skut.prov. (1 - 1,5) %</t>
  </si>
  <si>
    <t>0,00</t>
  </si>
  <si>
    <t>Rizika a pojištění  (1 - 1,5) %</t>
  </si>
  <si>
    <t>Opravy v záruce  (5 - 7) %</t>
  </si>
  <si>
    <t>GZS  (3,25 nebo 8,4) %</t>
  </si>
  <si>
    <t>Provozní vlivy  %</t>
  </si>
  <si>
    <t>Kompletační činnost - a</t>
  </si>
  <si>
    <t>Kompletační činnost - b</t>
  </si>
  <si>
    <t>0,952842</t>
  </si>
  <si>
    <t>Kompletační činnost - k1</t>
  </si>
  <si>
    <t>Kompletační činnost - k2</t>
  </si>
  <si>
    <t>Roční nárůst cen 1   %</t>
  </si>
  <si>
    <t>Roční nárůst cen 2   %</t>
  </si>
  <si>
    <t>1. sazba DPH %
- i pro přirážky rekapitulace</t>
  </si>
  <si>
    <t>21</t>
  </si>
  <si>
    <t>2. sazba DPH %</t>
  </si>
  <si>
    <t>15</t>
  </si>
  <si>
    <t>Pozice</t>
  </si>
  <si>
    <t>Mj</t>
  </si>
  <si>
    <t>Počet</t>
  </si>
  <si>
    <t>Materiál</t>
  </si>
  <si>
    <t>Materiál celkem</t>
  </si>
  <si>
    <t>Montáž</t>
  </si>
  <si>
    <t>Montáž celkem</t>
  </si>
  <si>
    <t>Cena celkem</t>
  </si>
  <si>
    <t>Při vyplňování výkazu výměr je nutné respektovat dále uvedené pokyny:</t>
  </si>
  <si>
    <t>1) Při zpracování nabídky je nutné využít všech částí (dílů) projektu pro provádění stavby, tj. technické zprávy vč. příloh a knihy svítidel (samostatná záložka rozpočtu elektro), všechny výkresy, tabulky a specifikace materiálů.</t>
  </si>
  <si>
    <t>2) Součástí nabídkové ceny musí být veškeré náklady, aby cena byla konečná a zahrnovala celou dodávku a montáž</t>
  </si>
  <si>
    <t>3) Každá účastníkem zadávacího řízení vyplněná položka musí  cenově obsahovat veškeré technicky a logicky dovoditelné součásti dodávky a montáže (včetně údajů o podmínkách a úhradě licencí potřebných SW).</t>
  </si>
  <si>
    <t>4) Dodávky a montáže uvedené v nabídce musí být naceněny včetně veškerého souvisejícího doplňkového, podružného a montážního materiálu tak, aby celé zařízení bylo funkční a splňovalo všechny předpisy, které se na ně vztahují</t>
  </si>
  <si>
    <t xml:space="preserve">5) V rozpočtu jsou uvedeny konkrétní výrobky v případě nouzových svítidel. Ty musí být shodné se stávajícími nouzovými svítidly, protože budou zapojeny do stávajícího systému nouzového osvětlení Central Test Beghelli. Tento systém je monitorován stávajícím softwarem.  </t>
  </si>
  <si>
    <t>Elektromontáže</t>
  </si>
  <si>
    <t>DEMONTÁŽ INSTALAČNÍCH PRVKŮ A KABELÁŽE, LIKVIDACE</t>
  </si>
  <si>
    <t>1</t>
  </si>
  <si>
    <t>Kabeláž, silno i slabo, úprava původních vývodů, ekol. likvidace</t>
  </si>
  <si>
    <t>hod</t>
  </si>
  <si>
    <t>2</t>
  </si>
  <si>
    <t>Svítidla, přístroje stávajících silových krabic a ovladačů</t>
  </si>
  <si>
    <t>KABELOVÉ KANÁLY, LIŠTY A CHRÁNIČKY + KRYTY, KOLENA</t>
  </si>
  <si>
    <t>3</t>
  </si>
  <si>
    <t>Lišta vkládací, dvojitý zámek 40x20</t>
  </si>
  <si>
    <t>m</t>
  </si>
  <si>
    <t>4</t>
  </si>
  <si>
    <t>Trubka ohebná 320 N PVC D 20/14,1 pod omítku / pevně</t>
  </si>
  <si>
    <t>INSTALAČNÍ KRABICE POD OMÍTKU</t>
  </si>
  <si>
    <t>5</t>
  </si>
  <si>
    <t>Krabice přístrojová D68 pro spojení ve sdružených rámečkách</t>
  </si>
  <si>
    <t>ks</t>
  </si>
  <si>
    <t>6</t>
  </si>
  <si>
    <t>Krabice odbočná s víčkem D68</t>
  </si>
  <si>
    <t>7</t>
  </si>
  <si>
    <t>Krabice se svorkovnicí D 68 svíčkem</t>
  </si>
  <si>
    <t>8</t>
  </si>
  <si>
    <t>Krabice odbočná s víčkem 100x100</t>
  </si>
  <si>
    <t>9</t>
  </si>
  <si>
    <t>Krabice se svorkovnicí a průchodkami 72x72, IP40 do podhledu</t>
  </si>
  <si>
    <t>PŘÍPLATEK ZA OSAZOVÁNÍ DO KERAMICKÉHO OBKLADU</t>
  </si>
  <si>
    <t>10</t>
  </si>
  <si>
    <t>Krabice pro přístroje, krabice s víčkem, vývody pro pisoary</t>
  </si>
  <si>
    <t>11</t>
  </si>
  <si>
    <t>Vývody pro pisoary</t>
  </si>
  <si>
    <t>SUPER-MULTIFUNKČNÍ RELÉ - do instalační krabice, pro ventilátor</t>
  </si>
  <si>
    <t>12</t>
  </si>
  <si>
    <t>3-vodičové, 9 funkcí, čas 0.01s-10dnů, 10-160VA, cívka AC 230 V, bez nuly</t>
  </si>
  <si>
    <t>PŘÍSTROJE PRO ZAPUŠTĚNOU  MONTÁŽ, KOMPLETACE</t>
  </si>
  <si>
    <t>Barva a design přístrojů a rámečků budou konzultovány s uživatelem</t>
  </si>
  <si>
    <t>13</t>
  </si>
  <si>
    <t>Přístroj spínače jednopólového; řazení 1, 1So</t>
  </si>
  <si>
    <t>14</t>
  </si>
  <si>
    <t>Přístroj spínače tlačítkového; řazení 1/0</t>
  </si>
  <si>
    <t>KRYTY PŘÍSTROJŮ</t>
  </si>
  <si>
    <t>Kryt spínače kolébkového; b. bílá</t>
  </si>
  <si>
    <t>RÁMEČEK PRO PŘÍSTROJE</t>
  </si>
  <si>
    <t>16</t>
  </si>
  <si>
    <t>Rámeček dvojnásobný vodorovný</t>
  </si>
  <si>
    <t xml:space="preserve">SVÍTIDLA, PODROBNÝ POPIS VIZ KNIHA SVÍTIDEL </t>
  </si>
  <si>
    <t>17</t>
  </si>
  <si>
    <t>LED svítidlo označené A, do SDK</t>
  </si>
  <si>
    <t>18</t>
  </si>
  <si>
    <t>LED svítidlo označené B, do SDK</t>
  </si>
  <si>
    <t>19</t>
  </si>
  <si>
    <t>LED svítidlo označené C, nástěnné</t>
  </si>
  <si>
    <t>SVÍTIDLA NOUZOVÁ DO SYSTÉMU CENTRAL TEST BEGHELLI</t>
  </si>
  <si>
    <t>20</t>
  </si>
  <si>
    <t>NO1 - nástěnné, kód 19322, typ Pluraluce LED, L.LARG DW CL LG 24W SA 1H</t>
  </si>
  <si>
    <t>NO2 - vestavné, kód 19332, typ Pluraluce LED, L.LARG DW RC LG 24W SA 1H</t>
  </si>
  <si>
    <t>EKVIPOT. SVORKOVNICE PE DO PODHLEDU</t>
  </si>
  <si>
    <t>22</t>
  </si>
  <si>
    <t>10 šroubů, s krytem</t>
  </si>
  <si>
    <t>23</t>
  </si>
  <si>
    <t>Svorky a oka pro pospojování</t>
  </si>
  <si>
    <t>KABEL SILOVÝ,IZOLACE PVC POD OMÍTKU DO NOVÝCH DRÁŽEK</t>
  </si>
  <si>
    <t>24</t>
  </si>
  <si>
    <t>CYKY 2 Ox1,5, pevně</t>
  </si>
  <si>
    <t>25</t>
  </si>
  <si>
    <t>CYKY-O 3x1.5, pevně</t>
  </si>
  <si>
    <t>26</t>
  </si>
  <si>
    <t>CYKY-J 3x1.5, pevně</t>
  </si>
  <si>
    <t>27</t>
  </si>
  <si>
    <t>CYKY-J 5x1.5, pevně</t>
  </si>
  <si>
    <t>KABEL SDĚLOVACÍ,STÁČ..PÁRY, STÍNĚNÝ,IZOLACE PVC</t>
  </si>
  <si>
    <t>28</t>
  </si>
  <si>
    <t>JY(St)Y 2x2x0,8 , zatažení</t>
  </si>
  <si>
    <t>VODIČ JEDNOŽILOVÝ, IZOLACE PVC POSPOJ.</t>
  </si>
  <si>
    <t>29</t>
  </si>
  <si>
    <t>CYA 4 zž (H07V-K)</t>
  </si>
  <si>
    <t>UKONČENÍ KABELŮ DO</t>
  </si>
  <si>
    <t>30</t>
  </si>
  <si>
    <t>4x6  mm2</t>
  </si>
  <si>
    <t>31</t>
  </si>
  <si>
    <t>5x6  mm2</t>
  </si>
  <si>
    <t>UKONČENÍ VODIČŮ NA SVORKOVNICI, ZEMNICÍM ŠROUBU</t>
  </si>
  <si>
    <t>32</t>
  </si>
  <si>
    <t>Do  6 mm2</t>
  </si>
  <si>
    <t>ÚPRAVY V ROZVADĚČI</t>
  </si>
  <si>
    <t>33</t>
  </si>
  <si>
    <t>Úpravy v rozvaděči, číslování, odpojení pův. okruhu</t>
  </si>
  <si>
    <t>34</t>
  </si>
  <si>
    <t>Popisné štítky kabelů, popisy, bužírky, popis vývodů na dveře rozvaděče</t>
  </si>
  <si>
    <t>UTĚSŇOVACÍ HMOTY, IZOLAČNÍ MATERIÁLY</t>
  </si>
  <si>
    <t>35</t>
  </si>
  <si>
    <t>Silikonový tmel, kartuš 330ml</t>
  </si>
  <si>
    <t>36</t>
  </si>
  <si>
    <t>Sádra štukatérská bílá</t>
  </si>
  <si>
    <t>kg</t>
  </si>
  <si>
    <t>PROTIPOŽÁRNÍ MATERIÁL ODOLNOST EI45</t>
  </si>
  <si>
    <t>37</t>
  </si>
  <si>
    <t>Pěna cartouche 700 ml</t>
  </si>
  <si>
    <t>POMOCNÝ A KOTVÍCÍ MATERIÁL</t>
  </si>
  <si>
    <t>38</t>
  </si>
  <si>
    <t>Hmoždinka 10 vč. vrutu</t>
  </si>
  <si>
    <t>39</t>
  </si>
  <si>
    <t>Hmoždinka 8 vč. vrutu</t>
  </si>
  <si>
    <t>40</t>
  </si>
  <si>
    <t>Hmoždinka 6 vč. vrutu</t>
  </si>
  <si>
    <t>41</t>
  </si>
  <si>
    <t>25 STAHOVACÍ PÁSEK plast</t>
  </si>
  <si>
    <t>42</t>
  </si>
  <si>
    <t>35 STAHOVACÍ PÁSEK plast</t>
  </si>
  <si>
    <t>DEMONTÁŽ A OPĚTOVNÁ MONTÁŽ KAZET PODHLEDŮ</t>
  </si>
  <si>
    <t>43</t>
  </si>
  <si>
    <t>Standardní kazety SDK 600x600</t>
  </si>
  <si>
    <t>m2</t>
  </si>
  <si>
    <t>44</t>
  </si>
  <si>
    <t>Náhradní kazeta SDK 600x600, položení</t>
  </si>
  <si>
    <t>HODINOVE ZUCTOVACI SAZBY - SILNOPROUD</t>
  </si>
  <si>
    <t>45</t>
  </si>
  <si>
    <t>Příprava ke komplexni zkoušce</t>
  </si>
  <si>
    <t>46</t>
  </si>
  <si>
    <t xml:space="preserve">Přepojení centrálního napájení okruhu NO na místní okruh </t>
  </si>
  <si>
    <t>47</t>
  </si>
  <si>
    <t>Montáž mimo ceníkové položky při rekonstrukcích</t>
  </si>
  <si>
    <t>48</t>
  </si>
  <si>
    <t>Kordinační práce s ostatními profesemi a navazujícími pracemi</t>
  </si>
  <si>
    <t>PROVEDENI REVIZNICH ZKOUSEK - SILNOPROUD</t>
  </si>
  <si>
    <t>49</t>
  </si>
  <si>
    <t>Příprava před revizí</t>
  </si>
  <si>
    <t>50</t>
  </si>
  <si>
    <t>Revizni technik silnoproud</t>
  </si>
  <si>
    <t>PROJEKTY SKUTEČNÉHO PROVEDENÍ</t>
  </si>
  <si>
    <t>3x paré v papírové podobě, 2x digitální - formát AutoCAD-dwg na CD</t>
  </si>
  <si>
    <t>cena je součástí vedlejších a ostatních nákladů (VRN)</t>
  </si>
  <si>
    <t>51</t>
  </si>
  <si>
    <t>Podružný materiál</t>
  </si>
  <si>
    <t>Elektromontáže - celkem</t>
  </si>
  <si>
    <t>Stavební práce pro elektromontáže</t>
  </si>
  <si>
    <t>ZEDNICKÁ VÝPOMOC PRO ELEKTROMONTÁŽNÍ PRÁCE</t>
  </si>
  <si>
    <t>52</t>
  </si>
  <si>
    <t>pro elektromontáže</t>
  </si>
  <si>
    <t>VYSEKANI KAPES VE ZDIVU CIHELNEM PRO KRABICE</t>
  </si>
  <si>
    <t>53</t>
  </si>
  <si>
    <t xml:space="preserve"> 70x70x50 mm</t>
  </si>
  <si>
    <t>54</t>
  </si>
  <si>
    <t xml:space="preserve"> 125x125x100 mm</t>
  </si>
  <si>
    <t>VYSEKANI RYH VE ZDIVU CIHELNEM</t>
  </si>
  <si>
    <t>55</t>
  </si>
  <si>
    <t>Drážka v cihelné stěně do 35x50</t>
  </si>
  <si>
    <t>VRTÁNÍ CIHELNÉ ZDI DO TL. 20 cm</t>
  </si>
  <si>
    <t>56</t>
  </si>
  <si>
    <t>do D25 s odsáváním prachu</t>
  </si>
  <si>
    <t>ZAPRAVENÍ DRÁŽEK, PRŮSTUPŮ</t>
  </si>
  <si>
    <t>57</t>
  </si>
  <si>
    <t>Malta fajnová</t>
  </si>
  <si>
    <t>58</t>
  </si>
  <si>
    <t>Zapravení drážek, úklid</t>
  </si>
  <si>
    <t>ČIŠTĚNÍ BUDOV ZAMETÁNÍM</t>
  </si>
  <si>
    <t>59</t>
  </si>
  <si>
    <t>Suchý a mokrý proces vč. oken, 15m2</t>
  </si>
  <si>
    <t>PŘESUN SUTI A VYBOURANÉHO MAT.</t>
  </si>
  <si>
    <t>60</t>
  </si>
  <si>
    <t>do kontejneru</t>
  </si>
  <si>
    <t>t</t>
  </si>
  <si>
    <t>Stavební práce pro elektromontáže - celkem</t>
  </si>
  <si>
    <t>Hodnota A</t>
  </si>
  <si>
    <t>Hodnota B</t>
  </si>
  <si>
    <t>Základní náklady</t>
  </si>
  <si>
    <t>Dodávka</t>
  </si>
  <si>
    <t>Doprava 3,60%, Přesun 1,00%</t>
  </si>
  <si>
    <t>Montáž - materiál</t>
  </si>
  <si>
    <t>Montáž - práce</t>
  </si>
  <si>
    <t>Mezisoučet 1</t>
  </si>
  <si>
    <t>PPV 6,00% z montáže: materiál + práce</t>
  </si>
  <si>
    <t>Nátěry</t>
  </si>
  <si>
    <t>PPV 1,00% z nátěrů a stavebních prací</t>
  </si>
  <si>
    <t>Mezisoučet 2</t>
  </si>
  <si>
    <t>Rizika a pojištění 0,00% z mezisoučtu 2</t>
  </si>
  <si>
    <t>Opravy v záruce 0,00% z mezisoučtu 1</t>
  </si>
  <si>
    <t>Základní náklady celkem</t>
  </si>
  <si>
    <t>Vedlejší a ostatní náklady (VRN)</t>
  </si>
  <si>
    <t>Dokumentace skut.prov. 0,00% z mezisoučtu 2</t>
  </si>
  <si>
    <t>GZS 0,00% z pravé strany mezisoučtu 2</t>
  </si>
  <si>
    <t>Provozní vlivy 0,00% z pravé strany mezisoučtu 2</t>
  </si>
  <si>
    <t>Vedlejší a ostatní náklady (VRN) celkem</t>
  </si>
  <si>
    <t>Kompletační činnost</t>
  </si>
  <si>
    <t>Náklady celkem</t>
  </si>
  <si>
    <t>Základ a hodnota DPH 21%</t>
  </si>
  <si>
    <t>Základ a hodnota DPH 15%</t>
  </si>
  <si>
    <t>Náklady celkem s DPH</t>
  </si>
  <si>
    <t>Součty odstavců</t>
  </si>
  <si>
    <t>VŠECHNY POLOŽKY JSOU INVESTICE</t>
  </si>
  <si>
    <t>Procento podružného materiálu % 1</t>
  </si>
  <si>
    <t>Procento podružného materiálu % 2</t>
  </si>
  <si>
    <t>Procento podružného materiálu % 3</t>
  </si>
  <si>
    <t>POKYNY K VYPLNĚNÍ FORMULÁŘŮ (ZÁLOŽEK SOUBORU)</t>
  </si>
  <si>
    <t>VYPLŇUJÍ SE ORANŽOVĚ PODBARVENÉ BUŇKY TÉTO BARVY
EL-parametry, 
EL-rozpočet a 
Kniha výrobků</t>
  </si>
  <si>
    <t>PPV stavebních prací, nátěrů  (1) %</t>
  </si>
  <si>
    <t>KNIHA SVÍTIDEL</t>
  </si>
  <si>
    <t>ELEKTROINSTALACE</t>
  </si>
  <si>
    <t xml:space="preserve">Uchazeč doplní knihu svítidel o navrhovaného výrobce a typ pro posouzení shody s požadovaným standardem – designem, technickým provedením, vlastnostmi a parametry daného výrobku. </t>
  </si>
  <si>
    <r>
      <t xml:space="preserve">NAVRHOVANÝ VÝROBCE A TYP
</t>
    </r>
    <r>
      <rPr>
        <sz val="11"/>
        <color theme="1"/>
        <rFont val="Calibri"/>
        <family val="2"/>
        <charset val="238"/>
        <scheme val="minor"/>
      </rPr>
      <t>(VYPLŇUJÍ SE ORANŽOVĚ PODBARVENÉ BUŇKY)</t>
    </r>
  </si>
  <si>
    <t>SVÍTIDLO A</t>
  </si>
  <si>
    <t>Vestavné LED svítidlo kruhové</t>
  </si>
  <si>
    <t>Průměr: 300 mm</t>
  </si>
  <si>
    <t>Kovová montura, upravená pro montáž do pevného podhledu (např. SDK), bílá barva</t>
  </si>
  <si>
    <t>Stínidlo z opálového polymetylmetakrylátu (PM)</t>
  </si>
  <si>
    <t>Upevnění stínidla k montuře: sklapovací držáky</t>
  </si>
  <si>
    <t>Stupeň krytí: IP54</t>
  </si>
  <si>
    <t>Příkon: 15 W</t>
  </si>
  <si>
    <t>Světelný tok svítidla: cca 1420 lm</t>
  </si>
  <si>
    <t xml:space="preserve">Teplota chromatičnosti: 3000 °K (teplá bílá) </t>
  </si>
  <si>
    <t>Index podání barev: Ra &gt; 80</t>
  </si>
  <si>
    <t>Energetická třída: A++</t>
  </si>
  <si>
    <t>SVÍTIDLO B</t>
  </si>
  <si>
    <t>Shodné se svítidlem A, kromě</t>
  </si>
  <si>
    <t>Příkon: 20 W</t>
  </si>
  <si>
    <t>Světelný tok svítidla: cca 1840 lm</t>
  </si>
  <si>
    <t>SVÍTIDLO C</t>
  </si>
  <si>
    <t>Nástěnné (stropní) LED svítidlo obdélníkové</t>
  </si>
  <si>
    <t>Rozměry cca: 610 x 120 x 75 mm</t>
  </si>
  <si>
    <t>Montura: ocelový plech upravený práškovým lakováním</t>
  </si>
  <si>
    <t>Stínidlo: opálový polykarbonát (PC)</t>
  </si>
  <si>
    <t>Barva bílá</t>
  </si>
  <si>
    <t xml:space="preserve">Upevnění stínidla k montuře: sklapovací držáky </t>
  </si>
  <si>
    <t>Stupeň krytí: IP44</t>
  </si>
  <si>
    <t>Příkon: 21 W</t>
  </si>
  <si>
    <t>Světelný tok svítidla: cca 1990 lm</t>
  </si>
  <si>
    <t>Teplota chromatičnosti: 3000 °K (teplá bílá)</t>
  </si>
  <si>
    <t>CRI &gt; 80</t>
  </si>
  <si>
    <t xml:space="preserve">IK10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</si>
</sst>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>
    <font>
      <sz val="11"/>
      <color theme="1"/>
      <name val="Calibri"/>
      <family val="2"/>
      <charset val="238"/>
      <scheme val="minor"/>
    </font>
    <font>
      <sz val="8"/>
      <color rgb="FF000000"/>
      <name val="慔潨慭"/>
      <charset val="238"/>
    </font>
    <font>
      <b/>
      <sz val="11"/>
      <color rgb="FF000000"/>
      <name val="慔潨慭"/>
      <charset val="238"/>
    </font>
    <font>
      <b/>
      <sz val="9"/>
      <color rgb="FF000000"/>
      <name val="慔潨慭"/>
      <charset val="238"/>
    </font>
    <font>
      <b/>
      <sz val="8"/>
      <color rgb="FF000000"/>
      <name val="慔潨慭"/>
      <charset val="238"/>
    </font>
    <font>
      <i/>
      <sz val="9"/>
      <color rgb="FF000000"/>
      <name val="慔潨慭"/>
      <charset val="238"/>
    </font>
    <font>
      <i/>
      <sz val="8"/>
      <color rgb="FF000000"/>
      <name val="慔潨慭"/>
      <charset val="238"/>
    </font>
    <font>
      <b/>
      <sz val="11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b/>
      <sz val="24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2"/>
      <name val="Arial"/>
      <family val="2"/>
      <charset val="238"/>
    </font>
    <font>
      <b/>
      <sz val="14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u/>
      <sz val="11"/>
      <color theme="1"/>
      <name val="Arial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BFEBFF"/>
        <bgColor indexed="64"/>
      </patternFill>
    </fill>
    <fill>
      <patternFill patternType="solid">
        <fgColor rgb="FFE0FEE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EAFF"/>
        <bgColor indexed="64"/>
      </patternFill>
    </fill>
    <fill>
      <patternFill patternType="solid">
        <fgColor rgb="FFFFFFE0"/>
        <bgColor indexed="64"/>
      </patternFill>
    </fill>
    <fill>
      <patternFill patternType="solid">
        <fgColor rgb="FFFFC000"/>
        <bgColor indexed="64"/>
      </patternFill>
    </fill>
  </fills>
  <borders count="2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0" fillId="0" borderId="0" xfId="0" applyProtection="1"/>
    <xf numFmtId="0" fontId="0" fillId="0" borderId="1" xfId="0" applyBorder="1" applyProtection="1">
      <protection locked="0"/>
    </xf>
    <xf numFmtId="0" fontId="0" fillId="0" borderId="0" xfId="0" applyProtection="1">
      <protection locked="0"/>
    </xf>
    <xf numFmtId="49" fontId="0" fillId="0" borderId="0" xfId="0" applyNumberFormat="1" applyProtection="1">
      <protection locked="0"/>
    </xf>
    <xf numFmtId="49" fontId="1" fillId="2" borderId="1" xfId="0" applyNumberFormat="1" applyFont="1" applyFill="1" applyBorder="1" applyAlignment="1" applyProtection="1">
      <alignment horizontal="left"/>
    </xf>
    <xf numFmtId="4" fontId="1" fillId="2" borderId="1" xfId="0" applyNumberFormat="1" applyFont="1" applyFill="1" applyBorder="1" applyAlignment="1" applyProtection="1">
      <alignment horizontal="left"/>
    </xf>
    <xf numFmtId="0" fontId="0" fillId="0" borderId="1" xfId="0" applyBorder="1" applyProtection="1"/>
    <xf numFmtId="49" fontId="5" fillId="7" borderId="1" xfId="0" applyNumberFormat="1" applyFont="1" applyFill="1" applyBorder="1" applyAlignment="1" applyProtection="1">
      <alignment horizontal="left"/>
    </xf>
    <xf numFmtId="4" fontId="5" fillId="7" borderId="1" xfId="0" applyNumberFormat="1" applyFont="1" applyFill="1" applyBorder="1" applyAlignment="1" applyProtection="1">
      <alignment horizontal="right"/>
    </xf>
    <xf numFmtId="49" fontId="2" fillId="3" borderId="1" xfId="0" applyNumberFormat="1" applyFont="1" applyFill="1" applyBorder="1" applyAlignment="1" applyProtection="1">
      <alignment horizontal="left"/>
    </xf>
    <xf numFmtId="4" fontId="2" fillId="3" borderId="1" xfId="0" applyNumberFormat="1" applyFont="1" applyFill="1" applyBorder="1" applyAlignment="1" applyProtection="1">
      <alignment horizontal="right"/>
    </xf>
    <xf numFmtId="49" fontId="1" fillId="5" borderId="1" xfId="0" applyNumberFormat="1" applyFont="1" applyFill="1" applyBorder="1" applyAlignment="1" applyProtection="1">
      <alignment horizontal="left"/>
    </xf>
    <xf numFmtId="4" fontId="1" fillId="5" borderId="1" xfId="0" applyNumberFormat="1" applyFont="1" applyFill="1" applyBorder="1" applyAlignment="1" applyProtection="1">
      <alignment horizontal="right"/>
    </xf>
    <xf numFmtId="4" fontId="5" fillId="7" borderId="1" xfId="0" applyNumberFormat="1" applyFont="1" applyFill="1" applyBorder="1" applyAlignment="1" applyProtection="1">
      <alignment horizontal="left"/>
    </xf>
    <xf numFmtId="49" fontId="6" fillId="7" borderId="1" xfId="0" applyNumberFormat="1" applyFont="1" applyFill="1" applyBorder="1" applyAlignment="1" applyProtection="1">
      <alignment horizontal="left"/>
    </xf>
    <xf numFmtId="4" fontId="6" fillId="7" borderId="1" xfId="0" applyNumberFormat="1" applyFont="1" applyFill="1" applyBorder="1" applyAlignment="1" applyProtection="1">
      <alignment horizontal="right"/>
    </xf>
    <xf numFmtId="4" fontId="1" fillId="5" borderId="1" xfId="0" applyNumberFormat="1" applyFont="1" applyFill="1" applyBorder="1" applyAlignment="1" applyProtection="1">
      <alignment horizontal="left"/>
    </xf>
    <xf numFmtId="49" fontId="0" fillId="0" borderId="0" xfId="0" applyNumberFormat="1" applyProtection="1"/>
    <xf numFmtId="4" fontId="0" fillId="0" borderId="0" xfId="0" applyNumberFormat="1" applyProtection="1"/>
    <xf numFmtId="4" fontId="1" fillId="2" borderId="1" xfId="0" applyNumberFormat="1" applyFont="1" applyFill="1" applyBorder="1" applyAlignment="1" applyProtection="1">
      <alignment horizontal="left"/>
      <protection locked="0"/>
    </xf>
    <xf numFmtId="4" fontId="5" fillId="7" borderId="1" xfId="0" applyNumberFormat="1" applyFont="1" applyFill="1" applyBorder="1" applyAlignment="1" applyProtection="1">
      <alignment horizontal="right"/>
      <protection locked="0"/>
    </xf>
    <xf numFmtId="4" fontId="2" fillId="3" borderId="1" xfId="0" applyNumberFormat="1" applyFont="1" applyFill="1" applyBorder="1" applyAlignment="1" applyProtection="1">
      <alignment horizontal="right"/>
      <protection locked="0"/>
    </xf>
    <xf numFmtId="4" fontId="1" fillId="5" borderId="1" xfId="0" applyNumberFormat="1" applyFont="1" applyFill="1" applyBorder="1" applyAlignment="1" applyProtection="1">
      <alignment horizontal="right"/>
      <protection locked="0"/>
    </xf>
    <xf numFmtId="4" fontId="5" fillId="7" borderId="1" xfId="0" applyNumberFormat="1" applyFont="1" applyFill="1" applyBorder="1" applyAlignment="1" applyProtection="1">
      <alignment horizontal="left"/>
      <protection locked="0"/>
    </xf>
    <xf numFmtId="4" fontId="6" fillId="7" borderId="1" xfId="0" applyNumberFormat="1" applyFont="1" applyFill="1" applyBorder="1" applyAlignment="1" applyProtection="1">
      <alignment horizontal="right"/>
      <protection locked="0"/>
    </xf>
    <xf numFmtId="4" fontId="1" fillId="5" borderId="1" xfId="0" applyNumberFormat="1" applyFont="1" applyFill="1" applyBorder="1" applyAlignment="1" applyProtection="1">
      <alignment horizontal="left"/>
      <protection locked="0"/>
    </xf>
    <xf numFmtId="4" fontId="0" fillId="0" borderId="0" xfId="0" applyNumberFormat="1" applyProtection="1">
      <protection locked="0"/>
    </xf>
    <xf numFmtId="49" fontId="3" fillId="4" borderId="1" xfId="0" applyNumberFormat="1" applyFont="1" applyFill="1" applyBorder="1" applyAlignment="1" applyProtection="1">
      <alignment horizontal="left"/>
    </xf>
    <xf numFmtId="4" fontId="3" fillId="4" borderId="1" xfId="0" applyNumberFormat="1" applyFont="1" applyFill="1" applyBorder="1" applyAlignment="1" applyProtection="1">
      <alignment horizontal="right"/>
    </xf>
    <xf numFmtId="49" fontId="4" fillId="6" borderId="1" xfId="0" applyNumberFormat="1" applyFont="1" applyFill="1" applyBorder="1" applyAlignment="1" applyProtection="1">
      <alignment horizontal="left"/>
    </xf>
    <xf numFmtId="4" fontId="4" fillId="6" borderId="1" xfId="0" applyNumberFormat="1" applyFont="1" applyFill="1" applyBorder="1" applyAlignment="1" applyProtection="1">
      <alignment horizontal="right"/>
    </xf>
    <xf numFmtId="49" fontId="3" fillId="4" borderId="1" xfId="0" applyNumberFormat="1" applyFont="1" applyFill="1" applyBorder="1" applyAlignment="1" applyProtection="1">
      <alignment horizontal="center"/>
    </xf>
    <xf numFmtId="0" fontId="5" fillId="7" borderId="1" xfId="0" applyNumberFormat="1" applyFont="1" applyFill="1" applyBorder="1" applyAlignment="1" applyProtection="1">
      <alignment horizontal="left" wrapText="1"/>
    </xf>
    <xf numFmtId="49" fontId="7" fillId="0" borderId="0" xfId="0" applyNumberFormat="1" applyFont="1" applyProtection="1"/>
    <xf numFmtId="4" fontId="1" fillId="8" borderId="1" xfId="0" applyNumberFormat="1" applyFont="1" applyFill="1" applyBorder="1" applyAlignment="1" applyProtection="1">
      <alignment horizontal="right"/>
      <protection locked="0"/>
    </xf>
    <xf numFmtId="49" fontId="0" fillId="8" borderId="0" xfId="0" applyNumberFormat="1" applyFill="1" applyProtection="1">
      <protection locked="0"/>
    </xf>
    <xf numFmtId="49" fontId="4" fillId="8" borderId="1" xfId="0" applyNumberFormat="1" applyFont="1" applyFill="1" applyBorder="1" applyAlignment="1" applyProtection="1">
      <alignment horizontal="left"/>
      <protection locked="0"/>
    </xf>
    <xf numFmtId="49" fontId="8" fillId="0" borderId="0" xfId="0" applyNumberFormat="1" applyFont="1" applyProtection="1"/>
    <xf numFmtId="49" fontId="1" fillId="2" borderId="1" xfId="0" applyNumberFormat="1" applyFont="1" applyFill="1" applyBorder="1" applyAlignment="1" applyProtection="1">
      <alignment horizontal="left" wrapText="1"/>
    </xf>
    <xf numFmtId="49" fontId="3" fillId="4" borderId="1" xfId="0" applyNumberFormat="1" applyFont="1" applyFill="1" applyBorder="1" applyAlignment="1" applyProtection="1">
      <alignment horizontal="left" wrapText="1"/>
    </xf>
    <xf numFmtId="0" fontId="9" fillId="0" borderId="0" xfId="0" applyFont="1"/>
    <xf numFmtId="0" fontId="10" fillId="0" borderId="0" xfId="0" applyFont="1"/>
    <xf numFmtId="0" fontId="12" fillId="0" borderId="0" xfId="0" applyFont="1" applyAlignment="1">
      <alignment horizontal="center" vertical="center" wrapText="1"/>
    </xf>
    <xf numFmtId="0" fontId="14" fillId="0" borderId="0" xfId="0" applyFont="1" applyAlignment="1">
      <alignment vertical="center"/>
    </xf>
    <xf numFmtId="0" fontId="13" fillId="0" borderId="0" xfId="0" applyFont="1"/>
    <xf numFmtId="0" fontId="13" fillId="0" borderId="0" xfId="0" applyFont="1" applyAlignment="1">
      <alignment vertical="center"/>
    </xf>
    <xf numFmtId="0" fontId="0" fillId="8" borderId="0" xfId="0" applyFill="1" applyProtection="1">
      <protection locked="0"/>
    </xf>
    <xf numFmtId="49" fontId="0" fillId="8" borderId="0" xfId="0" applyNumberFormat="1" applyFill="1" applyAlignment="1" applyProtection="1">
      <alignment wrapText="1"/>
    </xf>
    <xf numFmtId="0" fontId="11" fillId="0" borderId="0" xfId="0" applyFont="1" applyAlignment="1">
      <alignment horizontal="left" vertical="top" wrapText="1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5" Type="http://schemas.openxmlformats.org/officeDocument/2006/relationships/image" Target="../media/image5.emf"/><Relationship Id="rId4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76200</xdr:colOff>
      <xdr:row>8</xdr:row>
      <xdr:rowOff>38100</xdr:rowOff>
    </xdr:from>
    <xdr:to>
      <xdr:col>12</xdr:col>
      <xdr:colOff>381000</xdr:colOff>
      <xdr:row>13</xdr:row>
      <xdr:rowOff>152400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8D63CFB6-ADBF-4F22-970B-4DF9B59EC4C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62600" y="2257425"/>
          <a:ext cx="2133600" cy="1066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13</xdr:col>
      <xdr:colOff>19050</xdr:colOff>
      <xdr:row>7</xdr:row>
      <xdr:rowOff>171450</xdr:rowOff>
    </xdr:from>
    <xdr:to>
      <xdr:col>13</xdr:col>
      <xdr:colOff>1428750</xdr:colOff>
      <xdr:row>15</xdr:row>
      <xdr:rowOff>180975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B8DC6E3E-9EE8-4F6B-B993-197D35D2988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43850" y="2200275"/>
          <a:ext cx="1409700" cy="1533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13</xdr:col>
      <xdr:colOff>1590675</xdr:colOff>
      <xdr:row>8</xdr:row>
      <xdr:rowOff>0</xdr:rowOff>
    </xdr:from>
    <xdr:to>
      <xdr:col>14</xdr:col>
      <xdr:colOff>381000</xdr:colOff>
      <xdr:row>15</xdr:row>
      <xdr:rowOff>123825</xdr:rowOff>
    </xdr:to>
    <xdr:pic>
      <xdr:nvPicPr>
        <xdr:cNvPr id="4" name="Obrázek 3">
          <a:extLst>
            <a:ext uri="{FF2B5EF4-FFF2-40B4-BE49-F238E27FC236}">
              <a16:creationId xmlns:a16="http://schemas.microsoft.com/office/drawing/2014/main" id="{5842823A-43F9-4142-BB07-B3778E2D0D3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15475" y="2219325"/>
          <a:ext cx="1457325" cy="1457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12</xdr:col>
      <xdr:colOff>533400</xdr:colOff>
      <xdr:row>28</xdr:row>
      <xdr:rowOff>57150</xdr:rowOff>
    </xdr:from>
    <xdr:to>
      <xdr:col>14</xdr:col>
      <xdr:colOff>409575</xdr:colOff>
      <xdr:row>33</xdr:row>
      <xdr:rowOff>19050</xdr:rowOff>
    </xdr:to>
    <xdr:pic>
      <xdr:nvPicPr>
        <xdr:cNvPr id="5" name="Obrázek 4">
          <a:extLst>
            <a:ext uri="{FF2B5EF4-FFF2-40B4-BE49-F238E27FC236}">
              <a16:creationId xmlns:a16="http://schemas.microsoft.com/office/drawing/2014/main" id="{68291412-BAFD-4E98-9895-555D7F68662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848600" y="6086475"/>
          <a:ext cx="3152775" cy="914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13</xdr:col>
      <xdr:colOff>66675</xdr:colOff>
      <xdr:row>34</xdr:row>
      <xdr:rowOff>95250</xdr:rowOff>
    </xdr:from>
    <xdr:to>
      <xdr:col>14</xdr:col>
      <xdr:colOff>200025</xdr:colOff>
      <xdr:row>41</xdr:row>
      <xdr:rowOff>47625</xdr:rowOff>
    </xdr:to>
    <xdr:pic>
      <xdr:nvPicPr>
        <xdr:cNvPr id="6" name="Obrázek 5">
          <a:extLst>
            <a:ext uri="{FF2B5EF4-FFF2-40B4-BE49-F238E27FC236}">
              <a16:creationId xmlns:a16="http://schemas.microsoft.com/office/drawing/2014/main" id="{2204C5BD-FBF2-4A5F-89B3-31D13C349DF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91475" y="7267575"/>
          <a:ext cx="2800350" cy="1285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C39"/>
  <sheetViews>
    <sheetView tabSelected="1" workbookViewId="0">
      <selection activeCell="A38" sqref="A38"/>
    </sheetView>
  </sheetViews>
  <sheetFormatPr defaultRowHeight="15"/>
  <cols>
    <col min="1" max="1" width="34.85546875" style="4" customWidth="1"/>
    <col min="2" max="2" width="55.42578125" style="4" bestFit="1" customWidth="1"/>
    <col min="3" max="3" width="9.140625" style="3"/>
    <col min="4" max="4" width="0" style="3" hidden="1" customWidth="1"/>
    <col min="5" max="16384" width="9.140625" style="3"/>
  </cols>
  <sheetData>
    <row r="1" spans="1:3">
      <c r="A1" s="5" t="s">
        <v>0</v>
      </c>
      <c r="B1" s="5" t="s">
        <v>1</v>
      </c>
      <c r="C1" s="2"/>
    </row>
    <row r="2" spans="1:3">
      <c r="A2" s="5" t="s">
        <v>2</v>
      </c>
      <c r="B2" s="10" t="s">
        <v>3</v>
      </c>
      <c r="C2" s="2"/>
    </row>
    <row r="3" spans="1:3" ht="24.75">
      <c r="A3" s="5" t="s">
        <v>4</v>
      </c>
      <c r="B3" s="40" t="s">
        <v>5</v>
      </c>
      <c r="C3" s="2"/>
    </row>
    <row r="4" spans="1:3" ht="24.75">
      <c r="A4" s="5" t="s">
        <v>6</v>
      </c>
      <c r="B4" s="40" t="s">
        <v>7</v>
      </c>
      <c r="C4" s="2"/>
    </row>
    <row r="5" spans="1:3">
      <c r="A5" s="5" t="s">
        <v>8</v>
      </c>
      <c r="B5" s="28" t="s">
        <v>9</v>
      </c>
      <c r="C5" s="2"/>
    </row>
    <row r="6" spans="1:3">
      <c r="A6" s="5" t="s">
        <v>10</v>
      </c>
      <c r="B6" s="28" t="s">
        <v>11</v>
      </c>
      <c r="C6" s="2"/>
    </row>
    <row r="7" spans="1:3">
      <c r="A7" s="5" t="s">
        <v>12</v>
      </c>
      <c r="B7" s="28" t="s">
        <v>13</v>
      </c>
      <c r="C7" s="2"/>
    </row>
    <row r="8" spans="1:3">
      <c r="A8" s="5" t="s">
        <v>14</v>
      </c>
      <c r="B8" s="28" t="s">
        <v>15</v>
      </c>
      <c r="C8" s="2"/>
    </row>
    <row r="9" spans="1:3">
      <c r="A9" s="5" t="s">
        <v>16</v>
      </c>
      <c r="B9" s="28" t="s">
        <v>17</v>
      </c>
      <c r="C9" s="2"/>
    </row>
    <row r="10" spans="1:3">
      <c r="A10" s="5" t="s">
        <v>18</v>
      </c>
      <c r="B10" s="28" t="s">
        <v>19</v>
      </c>
      <c r="C10" s="2"/>
    </row>
    <row r="11" spans="1:3">
      <c r="A11" s="5" t="s">
        <v>20</v>
      </c>
      <c r="B11" s="28" t="s">
        <v>15</v>
      </c>
      <c r="C11" s="2"/>
    </row>
    <row r="12" spans="1:3">
      <c r="A12" s="5" t="s">
        <v>21</v>
      </c>
      <c r="B12" s="28" t="s">
        <v>15</v>
      </c>
      <c r="C12" s="2"/>
    </row>
    <row r="13" spans="1:3">
      <c r="A13" s="5" t="s">
        <v>22</v>
      </c>
      <c r="B13" s="28" t="s">
        <v>15</v>
      </c>
      <c r="C13" s="2"/>
    </row>
    <row r="14" spans="1:3">
      <c r="A14" s="5" t="s">
        <v>23</v>
      </c>
      <c r="B14" s="28" t="s">
        <v>24</v>
      </c>
      <c r="C14" s="2"/>
    </row>
    <row r="15" spans="1:3">
      <c r="A15" s="5" t="s">
        <v>15</v>
      </c>
      <c r="B15" s="12" t="s">
        <v>15</v>
      </c>
      <c r="C15" s="2"/>
    </row>
    <row r="16" spans="1:3">
      <c r="A16" s="5" t="s">
        <v>25</v>
      </c>
      <c r="B16" s="30" t="s">
        <v>26</v>
      </c>
      <c r="C16" s="2"/>
    </row>
    <row r="17" spans="1:3">
      <c r="A17" s="5" t="s">
        <v>27</v>
      </c>
      <c r="B17" s="30" t="s">
        <v>28</v>
      </c>
      <c r="C17" s="2"/>
    </row>
    <row r="18" spans="1:3">
      <c r="A18" s="5" t="s">
        <v>29</v>
      </c>
      <c r="B18" s="37" t="s">
        <v>30</v>
      </c>
      <c r="C18" s="2"/>
    </row>
    <row r="19" spans="1:3">
      <c r="A19" s="5" t="s">
        <v>256</v>
      </c>
      <c r="B19" s="37" t="s">
        <v>28</v>
      </c>
      <c r="C19" s="2"/>
    </row>
    <row r="20" spans="1:3">
      <c r="A20" s="5" t="s">
        <v>31</v>
      </c>
      <c r="B20" s="30" t="s">
        <v>32</v>
      </c>
      <c r="C20" s="2"/>
    </row>
    <row r="21" spans="1:3">
      <c r="A21" s="5" t="s">
        <v>33</v>
      </c>
      <c r="B21" s="30" t="s">
        <v>32</v>
      </c>
      <c r="C21" s="2"/>
    </row>
    <row r="22" spans="1:3">
      <c r="A22" s="5" t="s">
        <v>34</v>
      </c>
      <c r="B22" s="30" t="s">
        <v>32</v>
      </c>
      <c r="C22" s="2"/>
    </row>
    <row r="23" spans="1:3">
      <c r="A23" s="5" t="s">
        <v>35</v>
      </c>
      <c r="B23" s="30" t="s">
        <v>32</v>
      </c>
      <c r="C23" s="2"/>
    </row>
    <row r="24" spans="1:3">
      <c r="A24" s="5" t="s">
        <v>36</v>
      </c>
      <c r="B24" s="30" t="s">
        <v>32</v>
      </c>
      <c r="C24" s="2"/>
    </row>
    <row r="25" spans="1:3">
      <c r="A25" s="5" t="s">
        <v>37</v>
      </c>
      <c r="B25" s="30" t="s">
        <v>32</v>
      </c>
      <c r="C25" s="2"/>
    </row>
    <row r="26" spans="1:3">
      <c r="A26" s="5" t="s">
        <v>38</v>
      </c>
      <c r="B26" s="30" t="s">
        <v>39</v>
      </c>
      <c r="C26" s="2"/>
    </row>
    <row r="27" spans="1:3">
      <c r="A27" s="5" t="s">
        <v>40</v>
      </c>
      <c r="B27" s="30" t="s">
        <v>32</v>
      </c>
      <c r="C27" s="2"/>
    </row>
    <row r="28" spans="1:3">
      <c r="A28" s="5" t="s">
        <v>41</v>
      </c>
      <c r="B28" s="30" t="s">
        <v>32</v>
      </c>
      <c r="C28" s="2"/>
    </row>
    <row r="29" spans="1:3">
      <c r="A29" s="5" t="s">
        <v>42</v>
      </c>
      <c r="B29" s="30" t="s">
        <v>32</v>
      </c>
      <c r="C29" s="2"/>
    </row>
    <row r="30" spans="1:3">
      <c r="A30" s="5" t="s">
        <v>43</v>
      </c>
      <c r="B30" s="30" t="s">
        <v>32</v>
      </c>
      <c r="C30" s="2"/>
    </row>
    <row r="31" spans="1:3" ht="23.25">
      <c r="A31" s="39" t="s">
        <v>44</v>
      </c>
      <c r="B31" s="30" t="s">
        <v>45</v>
      </c>
      <c r="C31" s="2"/>
    </row>
    <row r="32" spans="1:3">
      <c r="A32" s="5" t="s">
        <v>46</v>
      </c>
      <c r="B32" s="30" t="s">
        <v>47</v>
      </c>
      <c r="C32" s="2"/>
    </row>
    <row r="33" spans="1:2">
      <c r="A33" s="18" t="s">
        <v>251</v>
      </c>
      <c r="B33" s="36">
        <v>10</v>
      </c>
    </row>
    <row r="34" spans="1:2">
      <c r="A34" s="18" t="s">
        <v>252</v>
      </c>
      <c r="B34" s="36">
        <v>5</v>
      </c>
    </row>
    <row r="35" spans="1:2">
      <c r="A35" s="18" t="s">
        <v>253</v>
      </c>
      <c r="B35" s="36">
        <v>1</v>
      </c>
    </row>
    <row r="37" spans="1:2" ht="23.25">
      <c r="A37" s="38" t="s">
        <v>254</v>
      </c>
      <c r="B37" s="38"/>
    </row>
    <row r="38" spans="1:2">
      <c r="A38" s="18"/>
      <c r="B38" s="18"/>
    </row>
    <row r="39" spans="1:2" ht="75" customHeight="1">
      <c r="A39" s="48" t="s">
        <v>255</v>
      </c>
      <c r="B39" s="48"/>
    </row>
  </sheetData>
  <sheetProtection algorithmName="SHA-512" hashValue="+nX9IRVw5i+gOtYEEiS7wwl97uQ1JTWgO6gp5sjEPIBrl3f3SbXKDy+ciB6Jet5OGLavj8qvqSmVuRtJ4Y6OHw==" saltValue="4jof8tIuUHEgf8Tu8e6Fog==" spinCount="100000" sheet="1" objects="1" scenarios="1" formatColumns="0" formatRows="0"/>
  <mergeCells count="1">
    <mergeCell ref="A39:B39"/>
  </mergeCells>
  <pageMargins left="0.7" right="0.7" top="0.78740157499999996" bottom="0.78740157499999996" header="0.3" footer="0.3"/>
  <pageSetup paperSize="9" scale="9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33"/>
  <sheetViews>
    <sheetView workbookViewId="0">
      <selection activeCell="A34" sqref="A34"/>
    </sheetView>
  </sheetViews>
  <sheetFormatPr defaultRowHeight="15"/>
  <cols>
    <col min="1" max="1" width="36.42578125" style="18" bestFit="1" customWidth="1"/>
    <col min="2" max="2" width="8.28515625" style="19" bestFit="1" customWidth="1"/>
    <col min="3" max="3" width="11.28515625" style="19" bestFit="1" customWidth="1"/>
    <col min="4" max="5" width="9.140625" style="1"/>
    <col min="6" max="6" width="0" style="1" hidden="1" customWidth="1"/>
    <col min="7" max="16384" width="9.140625" style="1"/>
  </cols>
  <sheetData>
    <row r="1" spans="1:4">
      <c r="A1" s="5" t="s">
        <v>0</v>
      </c>
      <c r="B1" s="6" t="s">
        <v>224</v>
      </c>
      <c r="C1" s="6" t="s">
        <v>225</v>
      </c>
      <c r="D1" s="7"/>
    </row>
    <row r="2" spans="1:4">
      <c r="A2" s="28" t="s">
        <v>226</v>
      </c>
      <c r="B2" s="29"/>
      <c r="C2" s="29"/>
      <c r="D2" s="7"/>
    </row>
    <row r="3" spans="1:4">
      <c r="A3" s="12" t="s">
        <v>227</v>
      </c>
      <c r="B3" s="13">
        <f>0</f>
        <v>0</v>
      </c>
      <c r="C3" s="13"/>
      <c r="D3" s="7"/>
    </row>
    <row r="4" spans="1:4">
      <c r="A4" s="12" t="s">
        <v>228</v>
      </c>
      <c r="B4" s="13">
        <f>B3 * Parametry!B16 / 100</f>
        <v>0</v>
      </c>
      <c r="C4" s="13">
        <f>B3 * Parametry!B17 / 100</f>
        <v>0</v>
      </c>
      <c r="D4" s="7"/>
    </row>
    <row r="5" spans="1:4">
      <c r="A5" s="12" t="s">
        <v>229</v>
      </c>
      <c r="B5" s="13"/>
      <c r="C5" s="13">
        <f>(Rozpočet!F88) + 0</f>
        <v>0</v>
      </c>
      <c r="D5" s="7"/>
    </row>
    <row r="6" spans="1:4">
      <c r="A6" s="12" t="s">
        <v>230</v>
      </c>
      <c r="B6" s="13"/>
      <c r="C6" s="13">
        <f>0 + (Rozpočet!H88) + 0</f>
        <v>0</v>
      </c>
      <c r="D6" s="7"/>
    </row>
    <row r="7" spans="1:4">
      <c r="A7" s="30" t="s">
        <v>231</v>
      </c>
      <c r="B7" s="31">
        <f>B3 + B4</f>
        <v>0</v>
      </c>
      <c r="C7" s="31">
        <f>C3 + C4 + C5 + C6</f>
        <v>0</v>
      </c>
      <c r="D7" s="7"/>
    </row>
    <row r="8" spans="1:4">
      <c r="A8" s="12" t="s">
        <v>232</v>
      </c>
      <c r="B8" s="13"/>
      <c r="C8" s="13">
        <f>(C5 + C6) * Parametry!B18 / 100</f>
        <v>0</v>
      </c>
      <c r="D8" s="7"/>
    </row>
    <row r="9" spans="1:4">
      <c r="A9" s="12" t="s">
        <v>233</v>
      </c>
      <c r="B9" s="13"/>
      <c r="C9" s="13">
        <f>0 + 0</f>
        <v>0</v>
      </c>
      <c r="D9" s="7"/>
    </row>
    <row r="10" spans="1:4">
      <c r="A10" s="12" t="s">
        <v>196</v>
      </c>
      <c r="B10" s="13"/>
      <c r="C10" s="13">
        <f>(Rozpočet!F106) + (Rozpočet!H106)</f>
        <v>0</v>
      </c>
      <c r="D10" s="7"/>
    </row>
    <row r="11" spans="1:4">
      <c r="A11" s="12" t="s">
        <v>234</v>
      </c>
      <c r="B11" s="13"/>
      <c r="C11" s="13">
        <f>(C9 + C10) * Parametry!B19 / 100</f>
        <v>0</v>
      </c>
      <c r="D11" s="7"/>
    </row>
    <row r="12" spans="1:4">
      <c r="A12" s="30" t="s">
        <v>235</v>
      </c>
      <c r="B12" s="31">
        <f>B7</f>
        <v>0</v>
      </c>
      <c r="C12" s="31">
        <f>C7 + C8 + C9 + C10 + C11</f>
        <v>0</v>
      </c>
      <c r="D12" s="7"/>
    </row>
    <row r="13" spans="1:4">
      <c r="A13" s="12" t="s">
        <v>236</v>
      </c>
      <c r="B13" s="13"/>
      <c r="C13" s="13">
        <f>(B12 + C12) * Parametry!B21 / 100</f>
        <v>0</v>
      </c>
      <c r="D13" s="7"/>
    </row>
    <row r="14" spans="1:4">
      <c r="A14" s="12" t="s">
        <v>237</v>
      </c>
      <c r="B14" s="13"/>
      <c r="C14" s="13">
        <f>(B7 + C7) * Parametry!B22 / 100</f>
        <v>0</v>
      </c>
      <c r="D14" s="7"/>
    </row>
    <row r="15" spans="1:4">
      <c r="A15" s="28" t="s">
        <v>238</v>
      </c>
      <c r="B15" s="29"/>
      <c r="C15" s="29">
        <f>B12 + C12 + C13 + C14</f>
        <v>0</v>
      </c>
      <c r="D15" s="7"/>
    </row>
    <row r="16" spans="1:4">
      <c r="A16" s="12" t="s">
        <v>15</v>
      </c>
      <c r="B16" s="13"/>
      <c r="C16" s="13"/>
      <c r="D16" s="7"/>
    </row>
    <row r="17" spans="1:4">
      <c r="A17" s="28" t="s">
        <v>239</v>
      </c>
      <c r="B17" s="29"/>
      <c r="C17" s="29"/>
      <c r="D17" s="7"/>
    </row>
    <row r="18" spans="1:4">
      <c r="A18" s="12" t="s">
        <v>240</v>
      </c>
      <c r="B18" s="13"/>
      <c r="C18" s="13">
        <f>(B12 + C12) * Parametry!B20 / 100</f>
        <v>0</v>
      </c>
      <c r="D18" s="7"/>
    </row>
    <row r="19" spans="1:4">
      <c r="A19" s="12" t="s">
        <v>241</v>
      </c>
      <c r="B19" s="13"/>
      <c r="C19" s="13">
        <f>C12 * Parametry!B23 / 100</f>
        <v>0</v>
      </c>
      <c r="D19" s="7"/>
    </row>
    <row r="20" spans="1:4">
      <c r="A20" s="12" t="s">
        <v>242</v>
      </c>
      <c r="B20" s="13"/>
      <c r="C20" s="13">
        <f>C12 * Parametry!B24 / 100</f>
        <v>0</v>
      </c>
      <c r="D20" s="7"/>
    </row>
    <row r="21" spans="1:4">
      <c r="A21" s="28" t="s">
        <v>243</v>
      </c>
      <c r="B21" s="29"/>
      <c r="C21" s="29">
        <f>C19 + C20 + C18</f>
        <v>0</v>
      </c>
      <c r="D21" s="7"/>
    </row>
    <row r="22" spans="1:4">
      <c r="A22" s="12" t="s">
        <v>244</v>
      </c>
      <c r="B22" s="13"/>
      <c r="C22" s="13">
        <f>Parametry!B25 * Parametry!B28 * (C15 * Parametry!B27)^Parametry!B26</f>
        <v>0</v>
      </c>
      <c r="D22" s="7"/>
    </row>
    <row r="23" spans="1:4">
      <c r="A23" s="12" t="s">
        <v>15</v>
      </c>
      <c r="B23" s="13"/>
      <c r="C23" s="13"/>
      <c r="D23" s="7"/>
    </row>
    <row r="24" spans="1:4">
      <c r="A24" s="10" t="s">
        <v>245</v>
      </c>
      <c r="B24" s="11"/>
      <c r="C24" s="11">
        <f>C15 + C21 + C22</f>
        <v>0</v>
      </c>
      <c r="D24" s="7"/>
    </row>
    <row r="25" spans="1:4">
      <c r="A25" s="12" t="s">
        <v>246</v>
      </c>
      <c r="B25" s="13">
        <f>(SUM(Rozpočet!F9:F85,Rozpočet!F87)+SUM(Rozpočet!F90:F105)) + (SUM(Rozpočet!H9:H85)+SUM(Rozpočet!H90:H105)) + B4 + C4 + C8 + C11 + C13 + C14 + C21 + C22</f>
        <v>0</v>
      </c>
      <c r="C25" s="13">
        <f>B25 * Parametry!B31 / 100</f>
        <v>0</v>
      </c>
      <c r="D25" s="7"/>
    </row>
    <row r="26" spans="1:4">
      <c r="A26" s="12" t="s">
        <v>247</v>
      </c>
      <c r="B26" s="13">
        <f>(SUM(Rozpočet!F9,Rozpočet!F12,Rozpočet!F15,Rozpočet!F21,Rozpočet!F24,Rozpočet!F26:F27,Rozpočet!F30,Rozpočet!F32,Rozpočet!F34,Rozpočet!F38,Rozpočet!F41,Rozpočet!F44,Rozpočet!F49,Rozpočet!F51,Rozpočet!F53,Rozpočet!F56,Rozpočet!F58,Rozpočet!F61,Rozpočet!F64,Rozpočet!F66,Rozpočet!F72,Rozpočet!F75,Rozpočet!F80,Rozpočet!F83:F85)+SUM(Rozpočet!F90,Rozpočet!F92,Rozpočet!F95,Rozpočet!F97,Rozpočet!F99,Rozpočet!F102,Rozpočet!F104)) + (SUM(Rozpočet!H9,Rozpočet!H12,Rozpočet!H15,Rozpočet!H21,Rozpočet!H24,Rozpočet!H26:H27,Rozpočet!H30,Rozpočet!H32,Rozpočet!H34,Rozpočet!H38,Rozpočet!H41,Rozpočet!H44,Rozpočet!H49,Rozpočet!H51,Rozpočet!H53,Rozpočet!H56,Rozpočet!H58,Rozpočet!H61,Rozpočet!H64,Rozpočet!H66,Rozpočet!H72,Rozpočet!H75,Rozpočet!H80,Rozpočet!H83:H85)+SUM(Rozpočet!H90,Rozpočet!H92,Rozpočet!H95,Rozpočet!H97,Rozpočet!H99,Rozpočet!H102,Rozpočet!H104))</f>
        <v>0</v>
      </c>
      <c r="C26" s="13">
        <f>B26 * Parametry!B32 / 100</f>
        <v>0</v>
      </c>
      <c r="D26" s="7"/>
    </row>
    <row r="27" spans="1:4">
      <c r="A27" s="10" t="s">
        <v>248</v>
      </c>
      <c r="B27" s="11"/>
      <c r="C27" s="11">
        <f>C24 + C25 + C26</f>
        <v>0</v>
      </c>
      <c r="D27" s="7"/>
    </row>
    <row r="28" spans="1:4">
      <c r="A28" s="12" t="s">
        <v>15</v>
      </c>
      <c r="B28" s="13"/>
      <c r="C28" s="13"/>
      <c r="D28" s="7"/>
    </row>
    <row r="29" spans="1:4">
      <c r="A29" s="28" t="s">
        <v>249</v>
      </c>
      <c r="B29" s="32" t="s">
        <v>51</v>
      </c>
      <c r="C29" s="32" t="s">
        <v>53</v>
      </c>
      <c r="D29" s="7"/>
    </row>
    <row r="30" spans="1:4">
      <c r="A30" s="12" t="s">
        <v>62</v>
      </c>
      <c r="B30" s="13">
        <f>(Rozpočet!F88)</f>
        <v>0</v>
      </c>
      <c r="C30" s="13">
        <f>(Rozpočet!H88)</f>
        <v>0</v>
      </c>
      <c r="D30" s="7"/>
    </row>
    <row r="31" spans="1:4">
      <c r="A31" s="12" t="s">
        <v>196</v>
      </c>
      <c r="B31" s="13">
        <f>(Rozpočet!F106)</f>
        <v>0</v>
      </c>
      <c r="C31" s="13">
        <f>(Rozpočet!H106)</f>
        <v>0</v>
      </c>
      <c r="D31" s="7"/>
    </row>
    <row r="33" spans="1:1">
      <c r="A33" s="34" t="s">
        <v>250</v>
      </c>
    </row>
  </sheetData>
  <sheetProtection algorithmName="SHA-512" hashValue="KUN+Pu1wI6Em3De8v5FUOpITz6hpABlEwtKG7n275GzfrWia0KvwkqVizcDq+yCzQagjWBQN6T0x6KCMlOmSkg==" saltValue="mMGbDmuD49anVbQxkg+UcA==" spinCount="100000" sheet="1" objects="1" scenarios="1" formatCells="0" formatColumns="0" formatRows="0"/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L106"/>
  <sheetViews>
    <sheetView workbookViewId="0">
      <selection activeCell="A2" sqref="A2"/>
    </sheetView>
  </sheetViews>
  <sheetFormatPr defaultRowHeight="15"/>
  <cols>
    <col min="1" max="1" width="5.5703125" style="18" bestFit="1" customWidth="1"/>
    <col min="2" max="2" width="57.5703125" style="18" customWidth="1"/>
    <col min="3" max="3" width="3.5703125" style="18" bestFit="1" customWidth="1"/>
    <col min="4" max="4" width="5.7109375" style="19" bestFit="1" customWidth="1"/>
    <col min="5" max="5" width="7" style="27" bestFit="1" customWidth="1"/>
    <col min="6" max="6" width="11.42578125" style="19" bestFit="1" customWidth="1"/>
    <col min="7" max="7" width="6" style="27" bestFit="1" customWidth="1"/>
    <col min="8" max="8" width="11.140625" style="19" bestFit="1" customWidth="1"/>
    <col min="9" max="9" width="10.140625" style="19" bestFit="1" customWidth="1"/>
    <col min="10" max="11" width="9.140625" style="1"/>
    <col min="12" max="12" width="10" style="1" hidden="1" customWidth="1"/>
    <col min="13" max="16384" width="9.140625" style="1"/>
  </cols>
  <sheetData>
    <row r="1" spans="1:12">
      <c r="A1" s="5" t="s">
        <v>48</v>
      </c>
      <c r="B1" s="5" t="s">
        <v>0</v>
      </c>
      <c r="C1" s="5" t="s">
        <v>49</v>
      </c>
      <c r="D1" s="6" t="s">
        <v>50</v>
      </c>
      <c r="E1" s="20" t="s">
        <v>51</v>
      </c>
      <c r="F1" s="6" t="s">
        <v>52</v>
      </c>
      <c r="G1" s="20" t="s">
        <v>53</v>
      </c>
      <c r="H1" s="6" t="s">
        <v>54</v>
      </c>
      <c r="I1" s="6" t="s">
        <v>55</v>
      </c>
      <c r="J1" s="7"/>
      <c r="K1" s="7"/>
      <c r="L1" s="1">
        <f>Parametry!B33/100*F10+Parametry!B33/100*F11+Parametry!B33/100*F13+Parametry!B33/100*F14+Parametry!B33/100*F16+Parametry!B33/100*F17+Parametry!B33/100*F18+Parametry!B33/100*F19+Parametry!B34/100*F20+Parametry!B33/100*F22+Parametry!B33/100*F23+Parametry!B34/100*F25+Parametry!B34/100*F28+Parametry!B34/100*F29+Parametry!B34/100*F31+Parametry!B34/100*F33+Parametry!B33/100*F35+Parametry!B33/100*F36+Parametry!B33/100*F37+Parametry!B33/100*F39+Parametry!B33/100*F40+Parametry!B33/100*F42+Parametry!B33/100*F43</f>
        <v>0</v>
      </c>
    </row>
    <row r="2" spans="1:12">
      <c r="A2" s="8" t="s">
        <v>15</v>
      </c>
      <c r="B2" s="8" t="s">
        <v>56</v>
      </c>
      <c r="C2" s="8" t="s">
        <v>15</v>
      </c>
      <c r="D2" s="9"/>
      <c r="E2" s="9"/>
      <c r="F2" s="9"/>
      <c r="G2" s="9"/>
      <c r="H2" s="9"/>
      <c r="I2" s="9"/>
      <c r="J2" s="7"/>
      <c r="K2" s="7"/>
      <c r="L2" s="1">
        <f>L1+Parametry!B33/100*F45+Parametry!B33/100*F46+Parametry!B33/100*F47+Parametry!B33/100*F48+Parametry!B34/100*F50+Parametry!B33/100*F52+Parametry!B33/100*F54+Parametry!B33/100*F55+Parametry!B33/100*F57+Parametry!B33/100*F59+Parametry!B33/100*F60+Parametry!B33/100*F62+Parametry!B33/100*F63+Parametry!B33/100*F65+Parametry!B34/100*F67+Parametry!B34/100*F68+Parametry!B34/100*F69+Parametry!B33/100*F70+Parametry!B33/100*F71+Parametry!B35/100*F73+Parametry!B35/100*F74+Parametry!B33/100*F76+Parametry!B33/100*F77</f>
        <v>0</v>
      </c>
    </row>
    <row r="3" spans="1:12" ht="53.25" customHeight="1">
      <c r="A3" s="8" t="s">
        <v>15</v>
      </c>
      <c r="B3" s="33" t="s">
        <v>57</v>
      </c>
      <c r="C3" s="8" t="s">
        <v>15</v>
      </c>
      <c r="D3" s="9"/>
      <c r="E3" s="9"/>
      <c r="F3" s="9"/>
      <c r="G3" s="9"/>
      <c r="H3" s="9"/>
      <c r="I3" s="9"/>
      <c r="J3" s="7"/>
      <c r="K3" s="7"/>
    </row>
    <row r="4" spans="1:12" ht="24.75">
      <c r="A4" s="8" t="s">
        <v>15</v>
      </c>
      <c r="B4" s="33" t="s">
        <v>58</v>
      </c>
      <c r="C4" s="8" t="s">
        <v>15</v>
      </c>
      <c r="D4" s="9"/>
      <c r="E4" s="9"/>
      <c r="F4" s="9"/>
      <c r="G4" s="9"/>
      <c r="H4" s="9"/>
      <c r="I4" s="9"/>
      <c r="J4" s="7"/>
      <c r="K4" s="7"/>
    </row>
    <row r="5" spans="1:12" ht="48.75">
      <c r="A5" s="8" t="s">
        <v>15</v>
      </c>
      <c r="B5" s="33" t="s">
        <v>59</v>
      </c>
      <c r="C5" s="8" t="s">
        <v>15</v>
      </c>
      <c r="D5" s="9"/>
      <c r="E5" s="9"/>
      <c r="F5" s="9"/>
      <c r="G5" s="9"/>
      <c r="H5" s="9"/>
      <c r="I5" s="9"/>
      <c r="J5" s="7"/>
      <c r="K5" s="7"/>
    </row>
    <row r="6" spans="1:12" ht="51.75" customHeight="1">
      <c r="A6" s="8" t="s">
        <v>15</v>
      </c>
      <c r="B6" s="33" t="s">
        <v>60</v>
      </c>
      <c r="C6" s="8" t="s">
        <v>15</v>
      </c>
      <c r="D6" s="9"/>
      <c r="E6" s="9"/>
      <c r="F6" s="9"/>
      <c r="G6" s="9"/>
      <c r="H6" s="9"/>
      <c r="I6" s="9"/>
      <c r="J6" s="7"/>
      <c r="K6" s="7"/>
    </row>
    <row r="7" spans="1:12" ht="52.5" customHeight="1">
      <c r="A7" s="8" t="s">
        <v>15</v>
      </c>
      <c r="B7" s="33" t="s">
        <v>61</v>
      </c>
      <c r="C7" s="8" t="s">
        <v>15</v>
      </c>
      <c r="D7" s="9"/>
      <c r="E7" s="9"/>
      <c r="F7" s="9"/>
      <c r="G7" s="9"/>
      <c r="H7" s="9"/>
      <c r="I7" s="9"/>
      <c r="J7" s="7"/>
      <c r="K7" s="7"/>
    </row>
    <row r="8" spans="1:12">
      <c r="A8" s="10" t="s">
        <v>15</v>
      </c>
      <c r="B8" s="10" t="s">
        <v>62</v>
      </c>
      <c r="C8" s="10" t="s">
        <v>15</v>
      </c>
      <c r="D8" s="11"/>
      <c r="E8" s="11"/>
      <c r="F8" s="11"/>
      <c r="G8" s="11"/>
      <c r="H8" s="11"/>
      <c r="I8" s="11"/>
      <c r="J8" s="7"/>
      <c r="K8" s="7"/>
    </row>
    <row r="9" spans="1:12">
      <c r="A9" s="8" t="s">
        <v>15</v>
      </c>
      <c r="B9" s="8" t="s">
        <v>63</v>
      </c>
      <c r="C9" s="8" t="s">
        <v>15</v>
      </c>
      <c r="D9" s="9"/>
      <c r="E9" s="9"/>
      <c r="F9" s="9"/>
      <c r="G9" s="9"/>
      <c r="H9" s="9"/>
      <c r="I9" s="9"/>
      <c r="J9" s="7"/>
      <c r="K9" s="7"/>
    </row>
    <row r="10" spans="1:12">
      <c r="A10" s="12" t="s">
        <v>64</v>
      </c>
      <c r="B10" s="12" t="s">
        <v>65</v>
      </c>
      <c r="C10" s="12" t="s">
        <v>66</v>
      </c>
      <c r="D10" s="13">
        <v>4</v>
      </c>
      <c r="E10" s="35"/>
      <c r="F10" s="13">
        <f>D10*E10</f>
        <v>0</v>
      </c>
      <c r="G10" s="35"/>
      <c r="H10" s="13">
        <f>D10*G10</f>
        <v>0</v>
      </c>
      <c r="I10" s="13">
        <f>F10+H10</f>
        <v>0</v>
      </c>
      <c r="J10" s="7"/>
      <c r="K10" s="7"/>
    </row>
    <row r="11" spans="1:12">
      <c r="A11" s="12" t="s">
        <v>67</v>
      </c>
      <c r="B11" s="12" t="s">
        <v>68</v>
      </c>
      <c r="C11" s="12" t="s">
        <v>66</v>
      </c>
      <c r="D11" s="13">
        <v>4</v>
      </c>
      <c r="E11" s="35"/>
      <c r="F11" s="13">
        <f>D11*E11</f>
        <v>0</v>
      </c>
      <c r="G11" s="35"/>
      <c r="H11" s="13">
        <f>D11*G11</f>
        <v>0</v>
      </c>
      <c r="I11" s="13">
        <f>F11+H11</f>
        <v>0</v>
      </c>
      <c r="J11" s="7"/>
      <c r="K11" s="7"/>
    </row>
    <row r="12" spans="1:12">
      <c r="A12" s="8" t="s">
        <v>15</v>
      </c>
      <c r="B12" s="8" t="s">
        <v>69</v>
      </c>
      <c r="C12" s="8" t="s">
        <v>15</v>
      </c>
      <c r="D12" s="9"/>
      <c r="E12" s="21"/>
      <c r="F12" s="9"/>
      <c r="G12" s="21"/>
      <c r="H12" s="9"/>
      <c r="I12" s="9"/>
      <c r="J12" s="7"/>
      <c r="K12" s="7"/>
    </row>
    <row r="13" spans="1:12">
      <c r="A13" s="12" t="s">
        <v>70</v>
      </c>
      <c r="B13" s="12" t="s">
        <v>71</v>
      </c>
      <c r="C13" s="12" t="s">
        <v>72</v>
      </c>
      <c r="D13" s="13">
        <v>28</v>
      </c>
      <c r="E13" s="35"/>
      <c r="F13" s="13">
        <f>D13*E13</f>
        <v>0</v>
      </c>
      <c r="G13" s="35"/>
      <c r="H13" s="13">
        <f>D13*G13</f>
        <v>0</v>
      </c>
      <c r="I13" s="13">
        <f>F13+H13</f>
        <v>0</v>
      </c>
      <c r="J13" s="7"/>
      <c r="K13" s="7"/>
    </row>
    <row r="14" spans="1:12">
      <c r="A14" s="12" t="s">
        <v>73</v>
      </c>
      <c r="B14" s="12" t="s">
        <v>74</v>
      </c>
      <c r="C14" s="12" t="s">
        <v>72</v>
      </c>
      <c r="D14" s="13">
        <v>26</v>
      </c>
      <c r="E14" s="35"/>
      <c r="F14" s="13">
        <f>D14*E14</f>
        <v>0</v>
      </c>
      <c r="G14" s="35"/>
      <c r="H14" s="13">
        <f>D14*G14</f>
        <v>0</v>
      </c>
      <c r="I14" s="13">
        <f>F14+H14</f>
        <v>0</v>
      </c>
      <c r="J14" s="7"/>
      <c r="K14" s="7"/>
    </row>
    <row r="15" spans="1:12">
      <c r="A15" s="8" t="s">
        <v>15</v>
      </c>
      <c r="B15" s="8" t="s">
        <v>75</v>
      </c>
      <c r="C15" s="8" t="s">
        <v>15</v>
      </c>
      <c r="D15" s="9"/>
      <c r="E15" s="21"/>
      <c r="F15" s="9"/>
      <c r="G15" s="21"/>
      <c r="H15" s="9"/>
      <c r="I15" s="9"/>
      <c r="J15" s="7"/>
      <c r="K15" s="7"/>
    </row>
    <row r="16" spans="1:12">
      <c r="A16" s="12" t="s">
        <v>76</v>
      </c>
      <c r="B16" s="12" t="s">
        <v>77</v>
      </c>
      <c r="C16" s="12" t="s">
        <v>78</v>
      </c>
      <c r="D16" s="13">
        <v>8</v>
      </c>
      <c r="E16" s="35"/>
      <c r="F16" s="13">
        <f>D16*E16</f>
        <v>0</v>
      </c>
      <c r="G16" s="35"/>
      <c r="H16" s="13">
        <f>D16*G16</f>
        <v>0</v>
      </c>
      <c r="I16" s="13">
        <f>F16+H16</f>
        <v>0</v>
      </c>
      <c r="J16" s="7"/>
      <c r="K16" s="7"/>
    </row>
    <row r="17" spans="1:11">
      <c r="A17" s="12" t="s">
        <v>79</v>
      </c>
      <c r="B17" s="12" t="s">
        <v>80</v>
      </c>
      <c r="C17" s="12" t="s">
        <v>78</v>
      </c>
      <c r="D17" s="13">
        <v>2</v>
      </c>
      <c r="E17" s="35"/>
      <c r="F17" s="13">
        <f>D17*E17</f>
        <v>0</v>
      </c>
      <c r="G17" s="35"/>
      <c r="H17" s="13">
        <f>D17*G17</f>
        <v>0</v>
      </c>
      <c r="I17" s="13">
        <f>F17+H17</f>
        <v>0</v>
      </c>
      <c r="J17" s="7"/>
      <c r="K17" s="7"/>
    </row>
    <row r="18" spans="1:11">
      <c r="A18" s="12" t="s">
        <v>81</v>
      </c>
      <c r="B18" s="12" t="s">
        <v>82</v>
      </c>
      <c r="C18" s="12" t="s">
        <v>78</v>
      </c>
      <c r="D18" s="13">
        <v>6</v>
      </c>
      <c r="E18" s="35"/>
      <c r="F18" s="13">
        <f>D18*E18</f>
        <v>0</v>
      </c>
      <c r="G18" s="35"/>
      <c r="H18" s="13">
        <f>D18*G18</f>
        <v>0</v>
      </c>
      <c r="I18" s="13">
        <f>F18+H18</f>
        <v>0</v>
      </c>
      <c r="J18" s="7"/>
      <c r="K18" s="7"/>
    </row>
    <row r="19" spans="1:11">
      <c r="A19" s="12" t="s">
        <v>83</v>
      </c>
      <c r="B19" s="12" t="s">
        <v>84</v>
      </c>
      <c r="C19" s="12" t="s">
        <v>78</v>
      </c>
      <c r="D19" s="13">
        <v>2</v>
      </c>
      <c r="E19" s="35"/>
      <c r="F19" s="13">
        <f>D19*E19</f>
        <v>0</v>
      </c>
      <c r="G19" s="35"/>
      <c r="H19" s="13">
        <f>D19*G19</f>
        <v>0</v>
      </c>
      <c r="I19" s="13">
        <f>F19+H19</f>
        <v>0</v>
      </c>
      <c r="J19" s="7"/>
      <c r="K19" s="7"/>
    </row>
    <row r="20" spans="1:11">
      <c r="A20" s="12" t="s">
        <v>85</v>
      </c>
      <c r="B20" s="12" t="s">
        <v>86</v>
      </c>
      <c r="C20" s="12" t="s">
        <v>78</v>
      </c>
      <c r="D20" s="13">
        <v>3</v>
      </c>
      <c r="E20" s="35"/>
      <c r="F20" s="13">
        <f>D20*E20</f>
        <v>0</v>
      </c>
      <c r="G20" s="35"/>
      <c r="H20" s="13">
        <f>D20*G20</f>
        <v>0</v>
      </c>
      <c r="I20" s="13">
        <f>F20+H20</f>
        <v>0</v>
      </c>
      <c r="J20" s="7"/>
      <c r="K20" s="7"/>
    </row>
    <row r="21" spans="1:11">
      <c r="A21" s="8" t="s">
        <v>15</v>
      </c>
      <c r="B21" s="8" t="s">
        <v>87</v>
      </c>
      <c r="C21" s="8" t="s">
        <v>15</v>
      </c>
      <c r="D21" s="9"/>
      <c r="E21" s="21"/>
      <c r="F21" s="9"/>
      <c r="G21" s="21"/>
      <c r="H21" s="9"/>
      <c r="I21" s="9"/>
      <c r="J21" s="7"/>
      <c r="K21" s="7"/>
    </row>
    <row r="22" spans="1:11">
      <c r="A22" s="12" t="s">
        <v>88</v>
      </c>
      <c r="B22" s="12" t="s">
        <v>89</v>
      </c>
      <c r="C22" s="12" t="s">
        <v>78</v>
      </c>
      <c r="D22" s="13">
        <v>18</v>
      </c>
      <c r="E22" s="35"/>
      <c r="F22" s="13">
        <f>D22*E22</f>
        <v>0</v>
      </c>
      <c r="G22" s="35"/>
      <c r="H22" s="13">
        <f>D22*G22</f>
        <v>0</v>
      </c>
      <c r="I22" s="13">
        <f>F22+H22</f>
        <v>0</v>
      </c>
      <c r="J22" s="7"/>
      <c r="K22" s="7"/>
    </row>
    <row r="23" spans="1:11">
      <c r="A23" s="12" t="s">
        <v>90</v>
      </c>
      <c r="B23" s="12" t="s">
        <v>91</v>
      </c>
      <c r="C23" s="12" t="s">
        <v>78</v>
      </c>
      <c r="D23" s="13">
        <v>2</v>
      </c>
      <c r="E23" s="35"/>
      <c r="F23" s="13">
        <f>D23*E23</f>
        <v>0</v>
      </c>
      <c r="G23" s="35"/>
      <c r="H23" s="13">
        <f>D23*G23</f>
        <v>0</v>
      </c>
      <c r="I23" s="13">
        <f>F23+H23</f>
        <v>0</v>
      </c>
      <c r="J23" s="7"/>
      <c r="K23" s="7"/>
    </row>
    <row r="24" spans="1:11">
      <c r="A24" s="8" t="s">
        <v>15</v>
      </c>
      <c r="B24" s="8" t="s">
        <v>92</v>
      </c>
      <c r="C24" s="8" t="s">
        <v>15</v>
      </c>
      <c r="D24" s="14"/>
      <c r="E24" s="24"/>
      <c r="F24" s="14"/>
      <c r="G24" s="24"/>
      <c r="H24" s="14"/>
      <c r="I24" s="14"/>
      <c r="J24" s="7"/>
      <c r="K24" s="7"/>
    </row>
    <row r="25" spans="1:11">
      <c r="A25" s="12" t="s">
        <v>93</v>
      </c>
      <c r="B25" s="12" t="s">
        <v>94</v>
      </c>
      <c r="C25" s="12" t="s">
        <v>78</v>
      </c>
      <c r="D25" s="13">
        <v>2</v>
      </c>
      <c r="E25" s="35"/>
      <c r="F25" s="13">
        <f>D25*E25</f>
        <v>0</v>
      </c>
      <c r="G25" s="35"/>
      <c r="H25" s="13">
        <f>D25*G25</f>
        <v>0</v>
      </c>
      <c r="I25" s="13">
        <f>F25+H25</f>
        <v>0</v>
      </c>
      <c r="J25" s="7"/>
      <c r="K25" s="7"/>
    </row>
    <row r="26" spans="1:11">
      <c r="A26" s="8" t="s">
        <v>15</v>
      </c>
      <c r="B26" s="8" t="s">
        <v>95</v>
      </c>
      <c r="C26" s="8" t="s">
        <v>15</v>
      </c>
      <c r="D26" s="9"/>
      <c r="E26" s="21"/>
      <c r="F26" s="9"/>
      <c r="G26" s="21"/>
      <c r="H26" s="9"/>
      <c r="I26" s="9"/>
      <c r="J26" s="7"/>
      <c r="K26" s="7"/>
    </row>
    <row r="27" spans="1:11">
      <c r="A27" s="8" t="s">
        <v>15</v>
      </c>
      <c r="B27" s="8" t="s">
        <v>96</v>
      </c>
      <c r="C27" s="8" t="s">
        <v>15</v>
      </c>
      <c r="D27" s="9"/>
      <c r="E27" s="21"/>
      <c r="F27" s="9"/>
      <c r="G27" s="21"/>
      <c r="H27" s="9"/>
      <c r="I27" s="9"/>
      <c r="J27" s="7"/>
      <c r="K27" s="7"/>
    </row>
    <row r="28" spans="1:11">
      <c r="A28" s="12" t="s">
        <v>97</v>
      </c>
      <c r="B28" s="12" t="s">
        <v>98</v>
      </c>
      <c r="C28" s="12" t="s">
        <v>78</v>
      </c>
      <c r="D28" s="13">
        <v>4</v>
      </c>
      <c r="E28" s="35"/>
      <c r="F28" s="13">
        <f>D28*E28</f>
        <v>0</v>
      </c>
      <c r="G28" s="35"/>
      <c r="H28" s="13">
        <f>D28*G28</f>
        <v>0</v>
      </c>
      <c r="I28" s="13">
        <f>F28+H28</f>
        <v>0</v>
      </c>
      <c r="J28" s="7"/>
      <c r="K28" s="7"/>
    </row>
    <row r="29" spans="1:11">
      <c r="A29" s="12" t="s">
        <v>99</v>
      </c>
      <c r="B29" s="12" t="s">
        <v>100</v>
      </c>
      <c r="C29" s="12" t="s">
        <v>78</v>
      </c>
      <c r="D29" s="13">
        <v>4</v>
      </c>
      <c r="E29" s="35"/>
      <c r="F29" s="13">
        <f>D29*E29</f>
        <v>0</v>
      </c>
      <c r="G29" s="35"/>
      <c r="H29" s="13">
        <f>D29*G29</f>
        <v>0</v>
      </c>
      <c r="I29" s="13">
        <f>F29+H29</f>
        <v>0</v>
      </c>
      <c r="J29" s="7"/>
      <c r="K29" s="7"/>
    </row>
    <row r="30" spans="1:11">
      <c r="A30" s="8" t="s">
        <v>15</v>
      </c>
      <c r="B30" s="8" t="s">
        <v>101</v>
      </c>
      <c r="C30" s="8" t="s">
        <v>15</v>
      </c>
      <c r="D30" s="9"/>
      <c r="E30" s="21"/>
      <c r="F30" s="9"/>
      <c r="G30" s="21"/>
      <c r="H30" s="9"/>
      <c r="I30" s="9"/>
      <c r="J30" s="7"/>
      <c r="K30" s="7"/>
    </row>
    <row r="31" spans="1:11">
      <c r="A31" s="12" t="s">
        <v>47</v>
      </c>
      <c r="B31" s="12" t="s">
        <v>102</v>
      </c>
      <c r="C31" s="12" t="s">
        <v>78</v>
      </c>
      <c r="D31" s="13">
        <v>8</v>
      </c>
      <c r="E31" s="35"/>
      <c r="F31" s="13">
        <f>D31*E31</f>
        <v>0</v>
      </c>
      <c r="G31" s="35"/>
      <c r="H31" s="13">
        <f>D31*G31</f>
        <v>0</v>
      </c>
      <c r="I31" s="13">
        <f>F31+H31</f>
        <v>0</v>
      </c>
      <c r="J31" s="7"/>
      <c r="K31" s="7"/>
    </row>
    <row r="32" spans="1:11">
      <c r="A32" s="8" t="s">
        <v>15</v>
      </c>
      <c r="B32" s="8" t="s">
        <v>103</v>
      </c>
      <c r="C32" s="8" t="s">
        <v>15</v>
      </c>
      <c r="D32" s="9"/>
      <c r="E32" s="21"/>
      <c r="F32" s="9"/>
      <c r="G32" s="21"/>
      <c r="H32" s="9"/>
      <c r="I32" s="9"/>
      <c r="J32" s="7"/>
      <c r="K32" s="7"/>
    </row>
    <row r="33" spans="1:11">
      <c r="A33" s="12" t="s">
        <v>104</v>
      </c>
      <c r="B33" s="12" t="s">
        <v>105</v>
      </c>
      <c r="C33" s="12" t="s">
        <v>78</v>
      </c>
      <c r="D33" s="13">
        <v>4</v>
      </c>
      <c r="E33" s="35"/>
      <c r="F33" s="13">
        <f>D33*E33</f>
        <v>0</v>
      </c>
      <c r="G33" s="35"/>
      <c r="H33" s="13">
        <f>D33*G33</f>
        <v>0</v>
      </c>
      <c r="I33" s="13">
        <f>F33+H33</f>
        <v>0</v>
      </c>
      <c r="J33" s="7"/>
      <c r="K33" s="7"/>
    </row>
    <row r="34" spans="1:11">
      <c r="A34" s="8" t="s">
        <v>15</v>
      </c>
      <c r="B34" s="8" t="s">
        <v>106</v>
      </c>
      <c r="C34" s="8" t="s">
        <v>15</v>
      </c>
      <c r="D34" s="9"/>
      <c r="E34" s="21"/>
      <c r="F34" s="9"/>
      <c r="G34" s="21"/>
      <c r="H34" s="9"/>
      <c r="I34" s="9"/>
      <c r="J34" s="7"/>
      <c r="K34" s="7"/>
    </row>
    <row r="35" spans="1:11">
      <c r="A35" s="12" t="s">
        <v>107</v>
      </c>
      <c r="B35" s="12" t="s">
        <v>108</v>
      </c>
      <c r="C35" s="12" t="s">
        <v>78</v>
      </c>
      <c r="D35" s="13">
        <v>3</v>
      </c>
      <c r="E35" s="35"/>
      <c r="F35" s="13">
        <f>D35*E35</f>
        <v>0</v>
      </c>
      <c r="G35" s="35"/>
      <c r="H35" s="13">
        <f>D35*G35</f>
        <v>0</v>
      </c>
      <c r="I35" s="13">
        <f>F35+H35</f>
        <v>0</v>
      </c>
      <c r="J35" s="7"/>
      <c r="K35" s="7"/>
    </row>
    <row r="36" spans="1:11">
      <c r="A36" s="12" t="s">
        <v>109</v>
      </c>
      <c r="B36" s="12" t="s">
        <v>110</v>
      </c>
      <c r="C36" s="12" t="s">
        <v>78</v>
      </c>
      <c r="D36" s="13">
        <v>2</v>
      </c>
      <c r="E36" s="35"/>
      <c r="F36" s="13">
        <f>D36*E36</f>
        <v>0</v>
      </c>
      <c r="G36" s="35"/>
      <c r="H36" s="13">
        <f>D36*G36</f>
        <v>0</v>
      </c>
      <c r="I36" s="13">
        <f>F36+H36</f>
        <v>0</v>
      </c>
      <c r="J36" s="7"/>
      <c r="K36" s="7"/>
    </row>
    <row r="37" spans="1:11">
      <c r="A37" s="12" t="s">
        <v>111</v>
      </c>
      <c r="B37" s="12" t="s">
        <v>112</v>
      </c>
      <c r="C37" s="12" t="s">
        <v>78</v>
      </c>
      <c r="D37" s="13">
        <v>2</v>
      </c>
      <c r="E37" s="35"/>
      <c r="F37" s="13">
        <f>D37*E37</f>
        <v>0</v>
      </c>
      <c r="G37" s="35"/>
      <c r="H37" s="13">
        <f>D37*G37</f>
        <v>0</v>
      </c>
      <c r="I37" s="13">
        <f>F37+H37</f>
        <v>0</v>
      </c>
      <c r="J37" s="7"/>
      <c r="K37" s="7"/>
    </row>
    <row r="38" spans="1:11">
      <c r="A38" s="8" t="s">
        <v>15</v>
      </c>
      <c r="B38" s="8" t="s">
        <v>113</v>
      </c>
      <c r="C38" s="8" t="s">
        <v>15</v>
      </c>
      <c r="D38" s="9"/>
      <c r="E38" s="21"/>
      <c r="F38" s="9"/>
      <c r="G38" s="21"/>
      <c r="H38" s="9"/>
      <c r="I38" s="9"/>
      <c r="J38" s="7"/>
      <c r="K38" s="7"/>
    </row>
    <row r="39" spans="1:11">
      <c r="A39" s="12" t="s">
        <v>114</v>
      </c>
      <c r="B39" s="12" t="s">
        <v>115</v>
      </c>
      <c r="C39" s="12" t="s">
        <v>78</v>
      </c>
      <c r="D39" s="13">
        <v>1</v>
      </c>
      <c r="E39" s="35"/>
      <c r="F39" s="13">
        <f>D39*E39</f>
        <v>0</v>
      </c>
      <c r="G39" s="35"/>
      <c r="H39" s="13">
        <f>D39*G39</f>
        <v>0</v>
      </c>
      <c r="I39" s="13">
        <f>F39+H39</f>
        <v>0</v>
      </c>
      <c r="J39" s="7"/>
      <c r="K39" s="7"/>
    </row>
    <row r="40" spans="1:11">
      <c r="A40" s="12" t="s">
        <v>45</v>
      </c>
      <c r="B40" s="12" t="s">
        <v>116</v>
      </c>
      <c r="C40" s="12" t="s">
        <v>78</v>
      </c>
      <c r="D40" s="13">
        <v>2</v>
      </c>
      <c r="E40" s="35"/>
      <c r="F40" s="13">
        <f>D40*E40</f>
        <v>0</v>
      </c>
      <c r="G40" s="35"/>
      <c r="H40" s="13">
        <f>D40*G40</f>
        <v>0</v>
      </c>
      <c r="I40" s="13">
        <f>F40+H40</f>
        <v>0</v>
      </c>
      <c r="J40" s="7"/>
      <c r="K40" s="7"/>
    </row>
    <row r="41" spans="1:11">
      <c r="A41" s="8" t="s">
        <v>15</v>
      </c>
      <c r="B41" s="8" t="s">
        <v>117</v>
      </c>
      <c r="C41" s="8" t="s">
        <v>15</v>
      </c>
      <c r="D41" s="9"/>
      <c r="E41" s="21"/>
      <c r="F41" s="9"/>
      <c r="G41" s="21"/>
      <c r="H41" s="9"/>
      <c r="I41" s="9"/>
      <c r="J41" s="7"/>
      <c r="K41" s="7"/>
    </row>
    <row r="42" spans="1:11">
      <c r="A42" s="12" t="s">
        <v>118</v>
      </c>
      <c r="B42" s="12" t="s">
        <v>119</v>
      </c>
      <c r="C42" s="12" t="s">
        <v>78</v>
      </c>
      <c r="D42" s="13">
        <v>3</v>
      </c>
      <c r="E42" s="35"/>
      <c r="F42" s="13">
        <f>D42*E42</f>
        <v>0</v>
      </c>
      <c r="G42" s="35"/>
      <c r="H42" s="13">
        <f>D42*G42</f>
        <v>0</v>
      </c>
      <c r="I42" s="13">
        <f>F42+H42</f>
        <v>0</v>
      </c>
      <c r="J42" s="7"/>
      <c r="K42" s="7"/>
    </row>
    <row r="43" spans="1:11">
      <c r="A43" s="12" t="s">
        <v>120</v>
      </c>
      <c r="B43" s="12" t="s">
        <v>121</v>
      </c>
      <c r="C43" s="12" t="s">
        <v>78</v>
      </c>
      <c r="D43" s="13">
        <v>12</v>
      </c>
      <c r="E43" s="35"/>
      <c r="F43" s="13">
        <f>D43*E43</f>
        <v>0</v>
      </c>
      <c r="G43" s="35"/>
      <c r="H43" s="13">
        <f>D43*G43</f>
        <v>0</v>
      </c>
      <c r="I43" s="13">
        <f>F43+H43</f>
        <v>0</v>
      </c>
      <c r="J43" s="7"/>
      <c r="K43" s="7"/>
    </row>
    <row r="44" spans="1:11">
      <c r="A44" s="8" t="s">
        <v>15</v>
      </c>
      <c r="B44" s="8" t="s">
        <v>122</v>
      </c>
      <c r="C44" s="8" t="s">
        <v>15</v>
      </c>
      <c r="D44" s="9"/>
      <c r="E44" s="21"/>
      <c r="F44" s="9"/>
      <c r="G44" s="21"/>
      <c r="H44" s="9"/>
      <c r="I44" s="9"/>
      <c r="J44" s="7"/>
      <c r="K44" s="7"/>
    </row>
    <row r="45" spans="1:11">
      <c r="A45" s="12" t="s">
        <v>123</v>
      </c>
      <c r="B45" s="12" t="s">
        <v>124</v>
      </c>
      <c r="C45" s="12" t="s">
        <v>72</v>
      </c>
      <c r="D45" s="13">
        <v>19</v>
      </c>
      <c r="E45" s="35"/>
      <c r="F45" s="13">
        <f>D45*E45</f>
        <v>0</v>
      </c>
      <c r="G45" s="35"/>
      <c r="H45" s="13">
        <f>D45*G45</f>
        <v>0</v>
      </c>
      <c r="I45" s="13">
        <f>F45+H45</f>
        <v>0</v>
      </c>
      <c r="J45" s="7"/>
      <c r="K45" s="7"/>
    </row>
    <row r="46" spans="1:11">
      <c r="A46" s="12" t="s">
        <v>125</v>
      </c>
      <c r="B46" s="12" t="s">
        <v>126</v>
      </c>
      <c r="C46" s="12" t="s">
        <v>72</v>
      </c>
      <c r="D46" s="13">
        <v>20</v>
      </c>
      <c r="E46" s="35"/>
      <c r="F46" s="13">
        <f>D46*E46</f>
        <v>0</v>
      </c>
      <c r="G46" s="35"/>
      <c r="H46" s="13">
        <f>D46*G46</f>
        <v>0</v>
      </c>
      <c r="I46" s="13">
        <f>F46+H46</f>
        <v>0</v>
      </c>
      <c r="J46" s="7"/>
      <c r="K46" s="7"/>
    </row>
    <row r="47" spans="1:11">
      <c r="A47" s="12" t="s">
        <v>127</v>
      </c>
      <c r="B47" s="12" t="s">
        <v>128</v>
      </c>
      <c r="C47" s="12" t="s">
        <v>72</v>
      </c>
      <c r="D47" s="13">
        <v>188</v>
      </c>
      <c r="E47" s="35"/>
      <c r="F47" s="13">
        <f>D47*E47</f>
        <v>0</v>
      </c>
      <c r="G47" s="35"/>
      <c r="H47" s="13">
        <f>D47*G47</f>
        <v>0</v>
      </c>
      <c r="I47" s="13">
        <f>F47+H47</f>
        <v>0</v>
      </c>
      <c r="J47" s="7"/>
      <c r="K47" s="7"/>
    </row>
    <row r="48" spans="1:11">
      <c r="A48" s="12" t="s">
        <v>129</v>
      </c>
      <c r="B48" s="12" t="s">
        <v>130</v>
      </c>
      <c r="C48" s="12" t="s">
        <v>72</v>
      </c>
      <c r="D48" s="13">
        <v>30</v>
      </c>
      <c r="E48" s="35"/>
      <c r="F48" s="13">
        <f>D48*E48</f>
        <v>0</v>
      </c>
      <c r="G48" s="35"/>
      <c r="H48" s="13">
        <f>D48*G48</f>
        <v>0</v>
      </c>
      <c r="I48" s="13">
        <f>F48+H48</f>
        <v>0</v>
      </c>
      <c r="J48" s="7"/>
      <c r="K48" s="7"/>
    </row>
    <row r="49" spans="1:11">
      <c r="A49" s="8" t="s">
        <v>15</v>
      </c>
      <c r="B49" s="8" t="s">
        <v>131</v>
      </c>
      <c r="C49" s="8" t="s">
        <v>15</v>
      </c>
      <c r="D49" s="9"/>
      <c r="E49" s="21"/>
      <c r="F49" s="9"/>
      <c r="G49" s="21"/>
      <c r="H49" s="9"/>
      <c r="I49" s="9"/>
      <c r="J49" s="7"/>
      <c r="K49" s="7"/>
    </row>
    <row r="50" spans="1:11">
      <c r="A50" s="12" t="s">
        <v>132</v>
      </c>
      <c r="B50" s="12" t="s">
        <v>133</v>
      </c>
      <c r="C50" s="12" t="s">
        <v>72</v>
      </c>
      <c r="D50" s="13">
        <v>30</v>
      </c>
      <c r="E50" s="35"/>
      <c r="F50" s="13">
        <f>D50*E50</f>
        <v>0</v>
      </c>
      <c r="G50" s="35"/>
      <c r="H50" s="13">
        <f>D50*G50</f>
        <v>0</v>
      </c>
      <c r="I50" s="13">
        <f>F50+H50</f>
        <v>0</v>
      </c>
      <c r="J50" s="7"/>
      <c r="K50" s="7"/>
    </row>
    <row r="51" spans="1:11">
      <c r="A51" s="8" t="s">
        <v>15</v>
      </c>
      <c r="B51" s="8" t="s">
        <v>134</v>
      </c>
      <c r="C51" s="8" t="s">
        <v>15</v>
      </c>
      <c r="D51" s="9"/>
      <c r="E51" s="21"/>
      <c r="F51" s="9"/>
      <c r="G51" s="21"/>
      <c r="H51" s="9"/>
      <c r="I51" s="9"/>
      <c r="J51" s="7"/>
      <c r="K51" s="7"/>
    </row>
    <row r="52" spans="1:11">
      <c r="A52" s="12" t="s">
        <v>135</v>
      </c>
      <c r="B52" s="12" t="s">
        <v>136</v>
      </c>
      <c r="C52" s="12" t="s">
        <v>72</v>
      </c>
      <c r="D52" s="13">
        <v>30</v>
      </c>
      <c r="E52" s="35"/>
      <c r="F52" s="13">
        <f>D52*E52</f>
        <v>0</v>
      </c>
      <c r="G52" s="35"/>
      <c r="H52" s="13">
        <f>D52*G52</f>
        <v>0</v>
      </c>
      <c r="I52" s="13">
        <f>F52+H52</f>
        <v>0</v>
      </c>
      <c r="J52" s="7"/>
      <c r="K52" s="7"/>
    </row>
    <row r="53" spans="1:11">
      <c r="A53" s="8" t="s">
        <v>15</v>
      </c>
      <c r="B53" s="8" t="s">
        <v>137</v>
      </c>
      <c r="C53" s="8" t="s">
        <v>15</v>
      </c>
      <c r="D53" s="9"/>
      <c r="E53" s="21"/>
      <c r="F53" s="9"/>
      <c r="G53" s="21"/>
      <c r="H53" s="9"/>
      <c r="I53" s="9"/>
      <c r="J53" s="7"/>
      <c r="K53" s="7"/>
    </row>
    <row r="54" spans="1:11">
      <c r="A54" s="12" t="s">
        <v>138</v>
      </c>
      <c r="B54" s="12" t="s">
        <v>139</v>
      </c>
      <c r="C54" s="12" t="s">
        <v>78</v>
      </c>
      <c r="D54" s="13">
        <v>60</v>
      </c>
      <c r="E54" s="35"/>
      <c r="F54" s="13">
        <f>D54*E54</f>
        <v>0</v>
      </c>
      <c r="G54" s="35"/>
      <c r="H54" s="13">
        <f>D54*G54</f>
        <v>0</v>
      </c>
      <c r="I54" s="13">
        <f>F54+H54</f>
        <v>0</v>
      </c>
      <c r="J54" s="7"/>
      <c r="K54" s="7"/>
    </row>
    <row r="55" spans="1:11">
      <c r="A55" s="12" t="s">
        <v>140</v>
      </c>
      <c r="B55" s="12" t="s">
        <v>141</v>
      </c>
      <c r="C55" s="12" t="s">
        <v>78</v>
      </c>
      <c r="D55" s="13">
        <v>3</v>
      </c>
      <c r="E55" s="35"/>
      <c r="F55" s="13">
        <f>D55*E55</f>
        <v>0</v>
      </c>
      <c r="G55" s="35"/>
      <c r="H55" s="13">
        <f>D55*G55</f>
        <v>0</v>
      </c>
      <c r="I55" s="13">
        <f>F55+H55</f>
        <v>0</v>
      </c>
      <c r="J55" s="7"/>
      <c r="K55" s="7"/>
    </row>
    <row r="56" spans="1:11">
      <c r="A56" s="8" t="s">
        <v>15</v>
      </c>
      <c r="B56" s="8" t="s">
        <v>142</v>
      </c>
      <c r="C56" s="8" t="s">
        <v>15</v>
      </c>
      <c r="D56" s="9"/>
      <c r="E56" s="21"/>
      <c r="F56" s="9"/>
      <c r="G56" s="21"/>
      <c r="H56" s="9"/>
      <c r="I56" s="9"/>
      <c r="J56" s="7"/>
      <c r="K56" s="7"/>
    </row>
    <row r="57" spans="1:11">
      <c r="A57" s="12" t="s">
        <v>143</v>
      </c>
      <c r="B57" s="12" t="s">
        <v>144</v>
      </c>
      <c r="C57" s="12" t="s">
        <v>78</v>
      </c>
      <c r="D57" s="13">
        <v>4</v>
      </c>
      <c r="E57" s="35"/>
      <c r="F57" s="13">
        <f>D57*E57</f>
        <v>0</v>
      </c>
      <c r="G57" s="35"/>
      <c r="H57" s="13">
        <f>D57*G57</f>
        <v>0</v>
      </c>
      <c r="I57" s="13">
        <f>F57+H57</f>
        <v>0</v>
      </c>
      <c r="J57" s="7"/>
      <c r="K57" s="7"/>
    </row>
    <row r="58" spans="1:11">
      <c r="A58" s="8" t="s">
        <v>15</v>
      </c>
      <c r="B58" s="8" t="s">
        <v>145</v>
      </c>
      <c r="C58" s="8" t="s">
        <v>15</v>
      </c>
      <c r="D58" s="9"/>
      <c r="E58" s="21"/>
      <c r="F58" s="9"/>
      <c r="G58" s="21"/>
      <c r="H58" s="9"/>
      <c r="I58" s="9"/>
      <c r="J58" s="7"/>
      <c r="K58" s="7"/>
    </row>
    <row r="59" spans="1:11">
      <c r="A59" s="12" t="s">
        <v>146</v>
      </c>
      <c r="B59" s="12" t="s">
        <v>147</v>
      </c>
      <c r="C59" s="12" t="s">
        <v>66</v>
      </c>
      <c r="D59" s="13">
        <v>2</v>
      </c>
      <c r="E59" s="35"/>
      <c r="F59" s="13">
        <f>D59*E59</f>
        <v>0</v>
      </c>
      <c r="G59" s="35"/>
      <c r="H59" s="13">
        <f>D59*G59</f>
        <v>0</v>
      </c>
      <c r="I59" s="13">
        <f>F59+H59</f>
        <v>0</v>
      </c>
      <c r="J59" s="7"/>
      <c r="K59" s="7"/>
    </row>
    <row r="60" spans="1:11">
      <c r="A60" s="12" t="s">
        <v>148</v>
      </c>
      <c r="B60" s="12" t="s">
        <v>149</v>
      </c>
      <c r="C60" s="12" t="s">
        <v>78</v>
      </c>
      <c r="D60" s="13">
        <v>3</v>
      </c>
      <c r="E60" s="35"/>
      <c r="F60" s="13">
        <f>D60*E60</f>
        <v>0</v>
      </c>
      <c r="G60" s="35"/>
      <c r="H60" s="13">
        <f>D60*G60</f>
        <v>0</v>
      </c>
      <c r="I60" s="13">
        <f>F60+H60</f>
        <v>0</v>
      </c>
      <c r="J60" s="7"/>
      <c r="K60" s="7"/>
    </row>
    <row r="61" spans="1:11">
      <c r="A61" s="8" t="s">
        <v>15</v>
      </c>
      <c r="B61" s="8" t="s">
        <v>150</v>
      </c>
      <c r="C61" s="8" t="s">
        <v>15</v>
      </c>
      <c r="D61" s="9"/>
      <c r="E61" s="21"/>
      <c r="F61" s="9"/>
      <c r="G61" s="21"/>
      <c r="H61" s="9"/>
      <c r="I61" s="9"/>
      <c r="J61" s="7"/>
      <c r="K61" s="7"/>
    </row>
    <row r="62" spans="1:11">
      <c r="A62" s="12" t="s">
        <v>151</v>
      </c>
      <c r="B62" s="12" t="s">
        <v>152</v>
      </c>
      <c r="C62" s="12" t="s">
        <v>78</v>
      </c>
      <c r="D62" s="13">
        <v>1</v>
      </c>
      <c r="E62" s="35"/>
      <c r="F62" s="13">
        <f>D62*E62</f>
        <v>0</v>
      </c>
      <c r="G62" s="35"/>
      <c r="H62" s="13">
        <f>D62*G62</f>
        <v>0</v>
      </c>
      <c r="I62" s="13">
        <f>F62+H62</f>
        <v>0</v>
      </c>
      <c r="J62" s="7"/>
      <c r="K62" s="7"/>
    </row>
    <row r="63" spans="1:11">
      <c r="A63" s="12" t="s">
        <v>153</v>
      </c>
      <c r="B63" s="12" t="s">
        <v>154</v>
      </c>
      <c r="C63" s="12" t="s">
        <v>155</v>
      </c>
      <c r="D63" s="13">
        <v>6</v>
      </c>
      <c r="E63" s="35"/>
      <c r="F63" s="13">
        <f>D63*E63</f>
        <v>0</v>
      </c>
      <c r="G63" s="35"/>
      <c r="H63" s="13">
        <f>D63*G63</f>
        <v>0</v>
      </c>
      <c r="I63" s="13">
        <f>F63+H63</f>
        <v>0</v>
      </c>
      <c r="J63" s="7"/>
      <c r="K63" s="7"/>
    </row>
    <row r="64" spans="1:11">
      <c r="A64" s="8" t="s">
        <v>15</v>
      </c>
      <c r="B64" s="8" t="s">
        <v>156</v>
      </c>
      <c r="C64" s="8" t="s">
        <v>15</v>
      </c>
      <c r="D64" s="9"/>
      <c r="E64" s="21"/>
      <c r="F64" s="9"/>
      <c r="G64" s="21"/>
      <c r="H64" s="9"/>
      <c r="I64" s="9"/>
      <c r="J64" s="7"/>
      <c r="K64" s="7"/>
    </row>
    <row r="65" spans="1:11">
      <c r="A65" s="12" t="s">
        <v>157</v>
      </c>
      <c r="B65" s="12" t="s">
        <v>158</v>
      </c>
      <c r="C65" s="12" t="s">
        <v>78</v>
      </c>
      <c r="D65" s="13">
        <v>1</v>
      </c>
      <c r="E65" s="35"/>
      <c r="F65" s="13">
        <f>D65*E65</f>
        <v>0</v>
      </c>
      <c r="G65" s="35"/>
      <c r="H65" s="13">
        <f>D65*G65</f>
        <v>0</v>
      </c>
      <c r="I65" s="13">
        <f>F65+H65</f>
        <v>0</v>
      </c>
      <c r="J65" s="7"/>
      <c r="K65" s="7"/>
    </row>
    <row r="66" spans="1:11">
      <c r="A66" s="8" t="s">
        <v>15</v>
      </c>
      <c r="B66" s="8" t="s">
        <v>159</v>
      </c>
      <c r="C66" s="8" t="s">
        <v>15</v>
      </c>
      <c r="D66" s="9"/>
      <c r="E66" s="21"/>
      <c r="F66" s="9"/>
      <c r="G66" s="21"/>
      <c r="H66" s="9"/>
      <c r="I66" s="9"/>
      <c r="J66" s="7"/>
      <c r="K66" s="7"/>
    </row>
    <row r="67" spans="1:11">
      <c r="A67" s="12" t="s">
        <v>160</v>
      </c>
      <c r="B67" s="12" t="s">
        <v>161</v>
      </c>
      <c r="C67" s="12" t="s">
        <v>78</v>
      </c>
      <c r="D67" s="13">
        <v>16</v>
      </c>
      <c r="E67" s="35"/>
      <c r="F67" s="13">
        <f>D67*E67</f>
        <v>0</v>
      </c>
      <c r="G67" s="35"/>
      <c r="H67" s="13">
        <f>D67*G67</f>
        <v>0</v>
      </c>
      <c r="I67" s="13">
        <f>F67+H67</f>
        <v>0</v>
      </c>
      <c r="J67" s="7"/>
      <c r="K67" s="7"/>
    </row>
    <row r="68" spans="1:11">
      <c r="A68" s="12" t="s">
        <v>162</v>
      </c>
      <c r="B68" s="12" t="s">
        <v>163</v>
      </c>
      <c r="C68" s="12" t="s">
        <v>78</v>
      </c>
      <c r="D68" s="13">
        <v>25</v>
      </c>
      <c r="E68" s="35"/>
      <c r="F68" s="13">
        <f>D68*E68</f>
        <v>0</v>
      </c>
      <c r="G68" s="35"/>
      <c r="H68" s="13">
        <f>D68*G68</f>
        <v>0</v>
      </c>
      <c r="I68" s="13">
        <f>F68+H68</f>
        <v>0</v>
      </c>
      <c r="J68" s="7"/>
      <c r="K68" s="7"/>
    </row>
    <row r="69" spans="1:11">
      <c r="A69" s="12" t="s">
        <v>164</v>
      </c>
      <c r="B69" s="12" t="s">
        <v>165</v>
      </c>
      <c r="C69" s="12" t="s">
        <v>78</v>
      </c>
      <c r="D69" s="13">
        <v>12</v>
      </c>
      <c r="E69" s="35"/>
      <c r="F69" s="13">
        <f>D69*E69</f>
        <v>0</v>
      </c>
      <c r="G69" s="35"/>
      <c r="H69" s="13">
        <f>D69*G69</f>
        <v>0</v>
      </c>
      <c r="I69" s="13">
        <f>F69+H69</f>
        <v>0</v>
      </c>
      <c r="J69" s="7"/>
      <c r="K69" s="7"/>
    </row>
    <row r="70" spans="1:11">
      <c r="A70" s="12" t="s">
        <v>166</v>
      </c>
      <c r="B70" s="12" t="s">
        <v>167</v>
      </c>
      <c r="C70" s="12" t="s">
        <v>78</v>
      </c>
      <c r="D70" s="13">
        <v>28</v>
      </c>
      <c r="E70" s="35"/>
      <c r="F70" s="13">
        <f>D70*E70</f>
        <v>0</v>
      </c>
      <c r="G70" s="35"/>
      <c r="H70" s="13">
        <f>D70*G70</f>
        <v>0</v>
      </c>
      <c r="I70" s="13">
        <f>F70+H70</f>
        <v>0</v>
      </c>
      <c r="J70" s="7"/>
      <c r="K70" s="7"/>
    </row>
    <row r="71" spans="1:11">
      <c r="A71" s="12" t="s">
        <v>168</v>
      </c>
      <c r="B71" s="12" t="s">
        <v>169</v>
      </c>
      <c r="C71" s="12" t="s">
        <v>78</v>
      </c>
      <c r="D71" s="13">
        <v>34</v>
      </c>
      <c r="E71" s="35"/>
      <c r="F71" s="13">
        <f>D71*E71</f>
        <v>0</v>
      </c>
      <c r="G71" s="35"/>
      <c r="H71" s="13">
        <f>D71*G71</f>
        <v>0</v>
      </c>
      <c r="I71" s="13">
        <f>F71+H71</f>
        <v>0</v>
      </c>
      <c r="J71" s="7"/>
      <c r="K71" s="7"/>
    </row>
    <row r="72" spans="1:11">
      <c r="A72" s="8" t="s">
        <v>15</v>
      </c>
      <c r="B72" s="8" t="s">
        <v>170</v>
      </c>
      <c r="C72" s="8" t="s">
        <v>15</v>
      </c>
      <c r="D72" s="9"/>
      <c r="E72" s="21"/>
      <c r="F72" s="9"/>
      <c r="G72" s="21"/>
      <c r="H72" s="9"/>
      <c r="I72" s="9"/>
      <c r="J72" s="7"/>
      <c r="K72" s="7"/>
    </row>
    <row r="73" spans="1:11">
      <c r="A73" s="12" t="s">
        <v>171</v>
      </c>
      <c r="B73" s="12" t="s">
        <v>172</v>
      </c>
      <c r="C73" s="12" t="s">
        <v>173</v>
      </c>
      <c r="D73" s="13">
        <v>12</v>
      </c>
      <c r="E73" s="35"/>
      <c r="F73" s="13">
        <f>D73*E73</f>
        <v>0</v>
      </c>
      <c r="G73" s="35"/>
      <c r="H73" s="13">
        <f>D73*G73</f>
        <v>0</v>
      </c>
      <c r="I73" s="13">
        <f>F73+H73</f>
        <v>0</v>
      </c>
      <c r="J73" s="7"/>
      <c r="K73" s="7"/>
    </row>
    <row r="74" spans="1:11">
      <c r="A74" s="12" t="s">
        <v>174</v>
      </c>
      <c r="B74" s="12" t="s">
        <v>175</v>
      </c>
      <c r="C74" s="12" t="s">
        <v>173</v>
      </c>
      <c r="D74" s="13">
        <v>4</v>
      </c>
      <c r="E74" s="35"/>
      <c r="F74" s="13">
        <f>D74*E74</f>
        <v>0</v>
      </c>
      <c r="G74" s="35"/>
      <c r="H74" s="13">
        <f>D74*G74</f>
        <v>0</v>
      </c>
      <c r="I74" s="13">
        <f>F74+H74</f>
        <v>0</v>
      </c>
      <c r="J74" s="7"/>
      <c r="K74" s="7"/>
    </row>
    <row r="75" spans="1:11">
      <c r="A75" s="15" t="s">
        <v>15</v>
      </c>
      <c r="B75" s="15" t="s">
        <v>176</v>
      </c>
      <c r="C75" s="15" t="s">
        <v>15</v>
      </c>
      <c r="D75" s="16"/>
      <c r="E75" s="25"/>
      <c r="F75" s="16"/>
      <c r="G75" s="25"/>
      <c r="H75" s="16"/>
      <c r="I75" s="16"/>
      <c r="J75" s="7"/>
      <c r="K75" s="7"/>
    </row>
    <row r="76" spans="1:11">
      <c r="A76" s="12" t="s">
        <v>177</v>
      </c>
      <c r="B76" s="12" t="s">
        <v>178</v>
      </c>
      <c r="C76" s="12" t="s">
        <v>66</v>
      </c>
      <c r="D76" s="13">
        <v>2</v>
      </c>
      <c r="E76" s="35"/>
      <c r="F76" s="13">
        <f>D76*E76</f>
        <v>0</v>
      </c>
      <c r="G76" s="35"/>
      <c r="H76" s="13">
        <f>D76*G76</f>
        <v>0</v>
      </c>
      <c r="I76" s="13">
        <f>F76+H76</f>
        <v>0</v>
      </c>
      <c r="J76" s="7"/>
      <c r="K76" s="7"/>
    </row>
    <row r="77" spans="1:11">
      <c r="A77" s="12" t="s">
        <v>179</v>
      </c>
      <c r="B77" s="12" t="s">
        <v>180</v>
      </c>
      <c r="C77" s="12" t="s">
        <v>66</v>
      </c>
      <c r="D77" s="13">
        <v>6</v>
      </c>
      <c r="E77" s="35"/>
      <c r="F77" s="13">
        <f>D77*E77</f>
        <v>0</v>
      </c>
      <c r="G77" s="35"/>
      <c r="H77" s="13">
        <f>D77*G77</f>
        <v>0</v>
      </c>
      <c r="I77" s="13">
        <f>F77+H77</f>
        <v>0</v>
      </c>
      <c r="J77" s="7"/>
      <c r="K77" s="7"/>
    </row>
    <row r="78" spans="1:11">
      <c r="A78" s="12" t="s">
        <v>181</v>
      </c>
      <c r="B78" s="12" t="s">
        <v>182</v>
      </c>
      <c r="C78" s="12" t="s">
        <v>66</v>
      </c>
      <c r="D78" s="13">
        <v>6</v>
      </c>
      <c r="E78" s="35"/>
      <c r="F78" s="13">
        <f>D78*E78</f>
        <v>0</v>
      </c>
      <c r="G78" s="35"/>
      <c r="H78" s="13">
        <f>D78*G78</f>
        <v>0</v>
      </c>
      <c r="I78" s="13">
        <f>F78+H78</f>
        <v>0</v>
      </c>
      <c r="J78" s="7"/>
      <c r="K78" s="7"/>
    </row>
    <row r="79" spans="1:11">
      <c r="A79" s="12" t="s">
        <v>183</v>
      </c>
      <c r="B79" s="12" t="s">
        <v>184</v>
      </c>
      <c r="C79" s="12" t="s">
        <v>66</v>
      </c>
      <c r="D79" s="13">
        <v>2</v>
      </c>
      <c r="E79" s="35"/>
      <c r="F79" s="13">
        <f>D79*E79</f>
        <v>0</v>
      </c>
      <c r="G79" s="35"/>
      <c r="H79" s="13">
        <f>D79*G79</f>
        <v>0</v>
      </c>
      <c r="I79" s="13">
        <f>F79+H79</f>
        <v>0</v>
      </c>
      <c r="J79" s="7"/>
      <c r="K79" s="7"/>
    </row>
    <row r="80" spans="1:11">
      <c r="A80" s="8" t="s">
        <v>15</v>
      </c>
      <c r="B80" s="8" t="s">
        <v>185</v>
      </c>
      <c r="C80" s="8" t="s">
        <v>15</v>
      </c>
      <c r="D80" s="9"/>
      <c r="E80" s="21"/>
      <c r="F80" s="9"/>
      <c r="G80" s="21"/>
      <c r="H80" s="9"/>
      <c r="I80" s="9"/>
      <c r="J80" s="7"/>
      <c r="K80" s="7"/>
    </row>
    <row r="81" spans="1:11">
      <c r="A81" s="12" t="s">
        <v>186</v>
      </c>
      <c r="B81" s="12" t="s">
        <v>187</v>
      </c>
      <c r="C81" s="12" t="s">
        <v>66</v>
      </c>
      <c r="D81" s="13">
        <v>2</v>
      </c>
      <c r="E81" s="35"/>
      <c r="F81" s="13">
        <f>D81*E81</f>
        <v>0</v>
      </c>
      <c r="G81" s="35"/>
      <c r="H81" s="13">
        <f>D81*G81</f>
        <v>0</v>
      </c>
      <c r="I81" s="13">
        <f>F81+H81</f>
        <v>0</v>
      </c>
      <c r="J81" s="7"/>
      <c r="K81" s="7"/>
    </row>
    <row r="82" spans="1:11">
      <c r="A82" s="12" t="s">
        <v>188</v>
      </c>
      <c r="B82" s="12" t="s">
        <v>189</v>
      </c>
      <c r="C82" s="12" t="s">
        <v>66</v>
      </c>
      <c r="D82" s="13">
        <v>8</v>
      </c>
      <c r="E82" s="35"/>
      <c r="F82" s="13">
        <f>D82*E82</f>
        <v>0</v>
      </c>
      <c r="G82" s="35"/>
      <c r="H82" s="13">
        <f>D82*G82</f>
        <v>0</v>
      </c>
      <c r="I82" s="13">
        <f>F82+H82</f>
        <v>0</v>
      </c>
      <c r="J82" s="7"/>
      <c r="K82" s="7"/>
    </row>
    <row r="83" spans="1:11">
      <c r="A83" s="8" t="s">
        <v>15</v>
      </c>
      <c r="B83" s="8" t="s">
        <v>190</v>
      </c>
      <c r="C83" s="8" t="s">
        <v>15</v>
      </c>
      <c r="D83" s="9"/>
      <c r="E83" s="21"/>
      <c r="F83" s="9"/>
      <c r="G83" s="21"/>
      <c r="H83" s="9"/>
      <c r="I83" s="9"/>
      <c r="J83" s="7"/>
      <c r="K83" s="7"/>
    </row>
    <row r="84" spans="1:11">
      <c r="A84" s="8" t="s">
        <v>15</v>
      </c>
      <c r="B84" s="8" t="s">
        <v>191</v>
      </c>
      <c r="C84" s="8" t="s">
        <v>15</v>
      </c>
      <c r="D84" s="9"/>
      <c r="E84" s="21"/>
      <c r="F84" s="9"/>
      <c r="G84" s="21"/>
      <c r="H84" s="9"/>
      <c r="I84" s="9"/>
      <c r="J84" s="7"/>
      <c r="K84" s="7"/>
    </row>
    <row r="85" spans="1:11">
      <c r="A85" s="8" t="s">
        <v>15</v>
      </c>
      <c r="B85" s="8" t="s">
        <v>192</v>
      </c>
      <c r="C85" s="8" t="s">
        <v>15</v>
      </c>
      <c r="D85" s="9"/>
      <c r="E85" s="21"/>
      <c r="F85" s="9"/>
      <c r="G85" s="21"/>
      <c r="H85" s="9"/>
      <c r="I85" s="9"/>
      <c r="J85" s="7"/>
      <c r="K85" s="7"/>
    </row>
    <row r="86" spans="1:11">
      <c r="A86" s="12" t="s">
        <v>15</v>
      </c>
      <c r="B86" s="12" t="s">
        <v>15</v>
      </c>
      <c r="C86" s="12" t="s">
        <v>15</v>
      </c>
      <c r="D86" s="13"/>
      <c r="E86" s="23"/>
      <c r="F86" s="13"/>
      <c r="G86" s="23"/>
      <c r="H86" s="13"/>
      <c r="I86" s="13">
        <f>F86+H86</f>
        <v>0</v>
      </c>
      <c r="J86" s="7"/>
      <c r="K86" s="7"/>
    </row>
    <row r="87" spans="1:11">
      <c r="A87" s="12" t="s">
        <v>193</v>
      </c>
      <c r="B87" s="12" t="s">
        <v>194</v>
      </c>
      <c r="C87" s="12" t="s">
        <v>15</v>
      </c>
      <c r="D87" s="17"/>
      <c r="E87" s="26"/>
      <c r="F87" s="13">
        <f>L2+Parametry!B33/100*F78+Parametry!B33/100*F79+Parametry!B33/100*F81+Parametry!B33/100*F82</f>
        <v>0</v>
      </c>
      <c r="G87" s="26"/>
      <c r="H87" s="17"/>
      <c r="I87" s="13">
        <f>F87+H87</f>
        <v>0</v>
      </c>
      <c r="J87" s="7"/>
      <c r="K87" s="7"/>
    </row>
    <row r="88" spans="1:11">
      <c r="A88" s="10" t="s">
        <v>15</v>
      </c>
      <c r="B88" s="10" t="s">
        <v>195</v>
      </c>
      <c r="C88" s="10" t="s">
        <v>15</v>
      </c>
      <c r="D88" s="11"/>
      <c r="E88" s="22"/>
      <c r="F88" s="11">
        <f>SUM(F9:F87)</f>
        <v>0</v>
      </c>
      <c r="G88" s="22"/>
      <c r="H88" s="11">
        <f>SUM(H9:H87)</f>
        <v>0</v>
      </c>
      <c r="I88" s="11">
        <f>SUM(I9:I87)</f>
        <v>0</v>
      </c>
      <c r="J88" s="7"/>
      <c r="K88" s="7"/>
    </row>
    <row r="89" spans="1:11">
      <c r="A89" s="10" t="s">
        <v>15</v>
      </c>
      <c r="B89" s="10" t="s">
        <v>196</v>
      </c>
      <c r="C89" s="10" t="s">
        <v>15</v>
      </c>
      <c r="D89" s="11"/>
      <c r="E89" s="22"/>
      <c r="F89" s="11"/>
      <c r="G89" s="22"/>
      <c r="H89" s="11"/>
      <c r="I89" s="11"/>
      <c r="J89" s="7"/>
      <c r="K89" s="7"/>
    </row>
    <row r="90" spans="1:11">
      <c r="A90" s="8" t="s">
        <v>15</v>
      </c>
      <c r="B90" s="8" t="s">
        <v>197</v>
      </c>
      <c r="C90" s="8" t="s">
        <v>15</v>
      </c>
      <c r="D90" s="9"/>
      <c r="E90" s="21"/>
      <c r="F90" s="9"/>
      <c r="G90" s="21"/>
      <c r="H90" s="9"/>
      <c r="I90" s="9"/>
      <c r="J90" s="7"/>
      <c r="K90" s="7"/>
    </row>
    <row r="91" spans="1:11">
      <c r="A91" s="12" t="s">
        <v>198</v>
      </c>
      <c r="B91" s="12" t="s">
        <v>199</v>
      </c>
      <c r="C91" s="12" t="s">
        <v>66</v>
      </c>
      <c r="D91" s="13">
        <v>6</v>
      </c>
      <c r="E91" s="35"/>
      <c r="F91" s="13">
        <f>D91*E91</f>
        <v>0</v>
      </c>
      <c r="G91" s="13">
        <v>0</v>
      </c>
      <c r="H91" s="13">
        <f>D91*G91</f>
        <v>0</v>
      </c>
      <c r="I91" s="13">
        <f>F91+H91</f>
        <v>0</v>
      </c>
      <c r="J91" s="7"/>
      <c r="K91" s="7"/>
    </row>
    <row r="92" spans="1:11">
      <c r="A92" s="8" t="s">
        <v>15</v>
      </c>
      <c r="B92" s="8" t="s">
        <v>200</v>
      </c>
      <c r="C92" s="8" t="s">
        <v>15</v>
      </c>
      <c r="D92" s="9"/>
      <c r="E92" s="21"/>
      <c r="F92" s="9"/>
      <c r="G92" s="9"/>
      <c r="H92" s="9"/>
      <c r="I92" s="9"/>
      <c r="J92" s="7"/>
      <c r="K92" s="7"/>
    </row>
    <row r="93" spans="1:11">
      <c r="A93" s="12" t="s">
        <v>201</v>
      </c>
      <c r="B93" s="12" t="s">
        <v>202</v>
      </c>
      <c r="C93" s="12" t="s">
        <v>78</v>
      </c>
      <c r="D93" s="13">
        <v>18</v>
      </c>
      <c r="E93" s="35"/>
      <c r="F93" s="13">
        <f>D93*E93</f>
        <v>0</v>
      </c>
      <c r="G93" s="13">
        <v>0</v>
      </c>
      <c r="H93" s="13">
        <f>D93*G93</f>
        <v>0</v>
      </c>
      <c r="I93" s="13">
        <f>F93+H93</f>
        <v>0</v>
      </c>
      <c r="J93" s="7"/>
      <c r="K93" s="7"/>
    </row>
    <row r="94" spans="1:11">
      <c r="A94" s="12" t="s">
        <v>203</v>
      </c>
      <c r="B94" s="12" t="s">
        <v>204</v>
      </c>
      <c r="C94" s="12" t="s">
        <v>78</v>
      </c>
      <c r="D94" s="13">
        <v>2</v>
      </c>
      <c r="E94" s="35"/>
      <c r="F94" s="13">
        <f>D94*E94</f>
        <v>0</v>
      </c>
      <c r="G94" s="13">
        <v>0</v>
      </c>
      <c r="H94" s="13">
        <f>D94*G94</f>
        <v>0</v>
      </c>
      <c r="I94" s="13">
        <f>F94+H94</f>
        <v>0</v>
      </c>
      <c r="J94" s="7"/>
      <c r="K94" s="7"/>
    </row>
    <row r="95" spans="1:11">
      <c r="A95" s="8" t="s">
        <v>15</v>
      </c>
      <c r="B95" s="8" t="s">
        <v>205</v>
      </c>
      <c r="C95" s="8" t="s">
        <v>15</v>
      </c>
      <c r="D95" s="9"/>
      <c r="E95" s="21"/>
      <c r="F95" s="9"/>
      <c r="G95" s="9"/>
      <c r="H95" s="9"/>
      <c r="I95" s="9"/>
      <c r="J95" s="7"/>
      <c r="K95" s="7"/>
    </row>
    <row r="96" spans="1:11">
      <c r="A96" s="12" t="s">
        <v>206</v>
      </c>
      <c r="B96" s="12" t="s">
        <v>207</v>
      </c>
      <c r="C96" s="12" t="s">
        <v>72</v>
      </c>
      <c r="D96" s="13">
        <v>23</v>
      </c>
      <c r="E96" s="35"/>
      <c r="F96" s="13">
        <f>D96*E96</f>
        <v>0</v>
      </c>
      <c r="G96" s="13">
        <v>0</v>
      </c>
      <c r="H96" s="13">
        <f>D96*G96</f>
        <v>0</v>
      </c>
      <c r="I96" s="13">
        <f>F96+H96</f>
        <v>0</v>
      </c>
      <c r="J96" s="7"/>
      <c r="K96" s="7"/>
    </row>
    <row r="97" spans="1:11">
      <c r="A97" s="8" t="s">
        <v>15</v>
      </c>
      <c r="B97" s="8" t="s">
        <v>208</v>
      </c>
      <c r="C97" s="8" t="s">
        <v>15</v>
      </c>
      <c r="D97" s="9"/>
      <c r="E97" s="21"/>
      <c r="F97" s="9"/>
      <c r="G97" s="9"/>
      <c r="H97" s="9"/>
      <c r="I97" s="9"/>
      <c r="J97" s="7"/>
      <c r="K97" s="7"/>
    </row>
    <row r="98" spans="1:11">
      <c r="A98" s="12" t="s">
        <v>209</v>
      </c>
      <c r="B98" s="12" t="s">
        <v>210</v>
      </c>
      <c r="C98" s="12" t="s">
        <v>78</v>
      </c>
      <c r="D98" s="13">
        <v>6</v>
      </c>
      <c r="E98" s="35"/>
      <c r="F98" s="13">
        <f>D98*E98</f>
        <v>0</v>
      </c>
      <c r="G98" s="13">
        <v>0</v>
      </c>
      <c r="H98" s="13">
        <f>D98*G98</f>
        <v>0</v>
      </c>
      <c r="I98" s="13">
        <f>F98+H98</f>
        <v>0</v>
      </c>
      <c r="J98" s="7"/>
      <c r="K98" s="7"/>
    </row>
    <row r="99" spans="1:11">
      <c r="A99" s="8" t="s">
        <v>15</v>
      </c>
      <c r="B99" s="8" t="s">
        <v>211</v>
      </c>
      <c r="C99" s="8" t="s">
        <v>15</v>
      </c>
      <c r="D99" s="9"/>
      <c r="E99" s="21"/>
      <c r="F99" s="9"/>
      <c r="G99" s="9"/>
      <c r="H99" s="9"/>
      <c r="I99" s="9"/>
      <c r="J99" s="7"/>
      <c r="K99" s="7"/>
    </row>
    <row r="100" spans="1:11">
      <c r="A100" s="12" t="s">
        <v>212</v>
      </c>
      <c r="B100" s="12" t="s">
        <v>213</v>
      </c>
      <c r="C100" s="12" t="s">
        <v>155</v>
      </c>
      <c r="D100" s="13">
        <v>30</v>
      </c>
      <c r="E100" s="35"/>
      <c r="F100" s="13">
        <f>D100*E100</f>
        <v>0</v>
      </c>
      <c r="G100" s="13">
        <v>0</v>
      </c>
      <c r="H100" s="13">
        <f>D100*G100</f>
        <v>0</v>
      </c>
      <c r="I100" s="13">
        <f>F100+H100</f>
        <v>0</v>
      </c>
      <c r="J100" s="7"/>
      <c r="K100" s="7"/>
    </row>
    <row r="101" spans="1:11">
      <c r="A101" s="12" t="s">
        <v>214</v>
      </c>
      <c r="B101" s="12" t="s">
        <v>215</v>
      </c>
      <c r="C101" s="12" t="s">
        <v>173</v>
      </c>
      <c r="D101" s="13">
        <v>5</v>
      </c>
      <c r="E101" s="35"/>
      <c r="F101" s="13">
        <f>D101*E101</f>
        <v>0</v>
      </c>
      <c r="G101" s="13">
        <v>0</v>
      </c>
      <c r="H101" s="13">
        <f>D101*G101</f>
        <v>0</v>
      </c>
      <c r="I101" s="13">
        <f>F101+H101</f>
        <v>0</v>
      </c>
      <c r="J101" s="7"/>
      <c r="K101" s="7"/>
    </row>
    <row r="102" spans="1:11">
      <c r="A102" s="8" t="s">
        <v>15</v>
      </c>
      <c r="B102" s="8" t="s">
        <v>216</v>
      </c>
      <c r="C102" s="8" t="s">
        <v>15</v>
      </c>
      <c r="D102" s="9"/>
      <c r="E102" s="21"/>
      <c r="F102" s="9"/>
      <c r="G102" s="9"/>
      <c r="H102" s="9"/>
      <c r="I102" s="9"/>
      <c r="J102" s="7"/>
      <c r="K102" s="7"/>
    </row>
    <row r="103" spans="1:11">
      <c r="A103" s="12" t="s">
        <v>217</v>
      </c>
      <c r="B103" s="12" t="s">
        <v>218</v>
      </c>
      <c r="C103" s="12" t="s">
        <v>78</v>
      </c>
      <c r="D103" s="13">
        <v>2</v>
      </c>
      <c r="E103" s="35"/>
      <c r="F103" s="13">
        <f>D103*E103</f>
        <v>0</v>
      </c>
      <c r="G103" s="13">
        <v>0</v>
      </c>
      <c r="H103" s="13">
        <f>D103*G103</f>
        <v>0</v>
      </c>
      <c r="I103" s="13">
        <f>F103+H103</f>
        <v>0</v>
      </c>
      <c r="J103" s="7"/>
      <c r="K103" s="7"/>
    </row>
    <row r="104" spans="1:11">
      <c r="A104" s="8" t="s">
        <v>15</v>
      </c>
      <c r="B104" s="8" t="s">
        <v>219</v>
      </c>
      <c r="C104" s="8" t="s">
        <v>15</v>
      </c>
      <c r="D104" s="9"/>
      <c r="E104" s="21"/>
      <c r="F104" s="9"/>
      <c r="G104" s="9"/>
      <c r="H104" s="9"/>
      <c r="I104" s="9"/>
      <c r="J104" s="7"/>
      <c r="K104" s="7"/>
    </row>
    <row r="105" spans="1:11">
      <c r="A105" s="12" t="s">
        <v>220</v>
      </c>
      <c r="B105" s="12" t="s">
        <v>221</v>
      </c>
      <c r="C105" s="12" t="s">
        <v>222</v>
      </c>
      <c r="D105" s="13">
        <v>0.5</v>
      </c>
      <c r="E105" s="35"/>
      <c r="F105" s="13">
        <f>D105*E105</f>
        <v>0</v>
      </c>
      <c r="G105" s="13">
        <v>0</v>
      </c>
      <c r="H105" s="13">
        <f>D105*G105</f>
        <v>0</v>
      </c>
      <c r="I105" s="13">
        <f>F105+H105</f>
        <v>0</v>
      </c>
      <c r="J105" s="7"/>
      <c r="K105" s="7"/>
    </row>
    <row r="106" spans="1:11">
      <c r="A106" s="10" t="s">
        <v>15</v>
      </c>
      <c r="B106" s="10" t="s">
        <v>223</v>
      </c>
      <c r="C106" s="10" t="s">
        <v>15</v>
      </c>
      <c r="D106" s="11"/>
      <c r="E106" s="22"/>
      <c r="F106" s="11">
        <f>SUM(F90:F105)</f>
        <v>0</v>
      </c>
      <c r="G106" s="22"/>
      <c r="H106" s="11">
        <f>SUM(H90:H105)</f>
        <v>0</v>
      </c>
      <c r="I106" s="11">
        <f>SUM(I90:I105)</f>
        <v>0</v>
      </c>
      <c r="J106" s="7"/>
      <c r="K106" s="7"/>
    </row>
  </sheetData>
  <sheetProtection algorithmName="SHA-512" hashValue="BHaXOjX5DByoeTZOKdfarJGUiV5u87U81WPIrFViMNkRK89PMTi3FLn6IvxQKKYoAh1+qPalRRBVgTYYa9s7EA==" saltValue="mOlfpNWpTDh20Jf+Ie36HA==" spinCount="100000" sheet="1" objects="1" scenarios="1" formatColumns="0" formatRows="0"/>
  <pageMargins left="0.53" right="0.26" top="0.59055118110236227" bottom="0.51181102362204722" header="0.31496062992125984" footer="0.23622047244094491"/>
  <pageSetup paperSize="9" scale="80" fitToHeight="0" orientation="portrait" r:id="rId1"/>
  <headerFooter>
    <oddFooter>&amp;C&amp;P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B12997-73F3-41AB-94A9-8DF392F8F7BE}">
  <sheetPr>
    <pageSetUpPr fitToPage="1"/>
  </sheetPr>
  <dimension ref="A1:N40"/>
  <sheetViews>
    <sheetView workbookViewId="0">
      <selection activeCell="A42" sqref="A42"/>
    </sheetView>
  </sheetViews>
  <sheetFormatPr defaultRowHeight="15"/>
  <cols>
    <col min="14" max="14" width="40" customWidth="1"/>
  </cols>
  <sheetData>
    <row r="1" spans="1:14" ht="31.5">
      <c r="A1" s="41" t="s">
        <v>257</v>
      </c>
    </row>
    <row r="2" spans="1:14" ht="21">
      <c r="A2" s="42" t="s">
        <v>258</v>
      </c>
    </row>
    <row r="4" spans="1:14" ht="47.25" customHeight="1">
      <c r="A4" s="49" t="s">
        <v>259</v>
      </c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N4" s="43" t="s">
        <v>260</v>
      </c>
    </row>
    <row r="7" spans="1:14">
      <c r="A7" s="44" t="s">
        <v>261</v>
      </c>
      <c r="N7" s="47"/>
    </row>
    <row r="8" spans="1:14">
      <c r="A8" s="46"/>
    </row>
    <row r="9" spans="1:14">
      <c r="A9" s="46" t="s">
        <v>262</v>
      </c>
    </row>
    <row r="10" spans="1:14">
      <c r="A10" s="46" t="s">
        <v>263</v>
      </c>
    </row>
    <row r="11" spans="1:14">
      <c r="A11" s="46" t="s">
        <v>264</v>
      </c>
    </row>
    <row r="12" spans="1:14">
      <c r="A12" s="46" t="s">
        <v>265</v>
      </c>
    </row>
    <row r="13" spans="1:14">
      <c r="A13" s="46" t="s">
        <v>266</v>
      </c>
    </row>
    <row r="14" spans="1:14">
      <c r="A14" s="46" t="s">
        <v>267</v>
      </c>
    </row>
    <row r="15" spans="1:14">
      <c r="A15" s="46" t="s">
        <v>268</v>
      </c>
    </row>
    <row r="16" spans="1:14">
      <c r="A16" s="46" t="s">
        <v>269</v>
      </c>
    </row>
    <row r="17" spans="1:14">
      <c r="A17" s="46" t="s">
        <v>270</v>
      </c>
    </row>
    <row r="18" spans="1:14">
      <c r="A18" s="46" t="s">
        <v>271</v>
      </c>
    </row>
    <row r="19" spans="1:14">
      <c r="A19" s="45" t="s">
        <v>272</v>
      </c>
    </row>
    <row r="21" spans="1:14">
      <c r="A21" s="44" t="s">
        <v>273</v>
      </c>
      <c r="N21" s="47"/>
    </row>
    <row r="22" spans="1:14">
      <c r="A22" s="46"/>
    </row>
    <row r="23" spans="1:14">
      <c r="A23" s="46" t="s">
        <v>274</v>
      </c>
    </row>
    <row r="24" spans="1:14">
      <c r="A24" s="46" t="s">
        <v>275</v>
      </c>
    </row>
    <row r="25" spans="1:14">
      <c r="A25" s="45" t="s">
        <v>276</v>
      </c>
    </row>
    <row r="27" spans="1:14">
      <c r="A27" s="44" t="s">
        <v>277</v>
      </c>
      <c r="N27" s="47"/>
    </row>
    <row r="28" spans="1:14">
      <c r="A28" s="46"/>
    </row>
    <row r="29" spans="1:14">
      <c r="A29" s="46" t="s">
        <v>278</v>
      </c>
    </row>
    <row r="30" spans="1:14">
      <c r="A30" s="46" t="s">
        <v>279</v>
      </c>
    </row>
    <row r="31" spans="1:14">
      <c r="A31" s="46" t="s">
        <v>280</v>
      </c>
    </row>
    <row r="32" spans="1:14">
      <c r="A32" s="46" t="s">
        <v>281</v>
      </c>
    </row>
    <row r="33" spans="1:1">
      <c r="A33" s="46" t="s">
        <v>282</v>
      </c>
    </row>
    <row r="34" spans="1:1">
      <c r="A34" s="46" t="s">
        <v>283</v>
      </c>
    </row>
    <row r="35" spans="1:1">
      <c r="A35" s="46" t="s">
        <v>284</v>
      </c>
    </row>
    <row r="36" spans="1:1">
      <c r="A36" s="46" t="s">
        <v>285</v>
      </c>
    </row>
    <row r="37" spans="1:1">
      <c r="A37" s="46" t="s">
        <v>286</v>
      </c>
    </row>
    <row r="38" spans="1:1">
      <c r="A38" s="46" t="s">
        <v>287</v>
      </c>
    </row>
    <row r="39" spans="1:1">
      <c r="A39" s="46" t="s">
        <v>288</v>
      </c>
    </row>
    <row r="40" spans="1:1">
      <c r="A40" s="45" t="s">
        <v>289</v>
      </c>
    </row>
  </sheetData>
  <sheetProtection algorithmName="SHA-512" hashValue="W6xAPAXVhW5H6LDKoepO6X3n81M0Ts2/JmS9JZAm2iNNueYq5C83oo+J/eI4SmW6KaiEE9BtUPnM/ORJMAh3Lg==" saltValue="IGKJ1yMw7rAJFIroHORSwg==" spinCount="100000" sheet="1" objects="1" scenarios="1" formatCells="0" formatColumns="0" formatRows="0"/>
  <mergeCells count="1">
    <mergeCell ref="A4:L4"/>
  </mergeCells>
  <pageMargins left="0.7" right="0.7" top="0.57999999999999996" bottom="0.39" header="0.3" footer="0.3"/>
  <pageSetup paperSize="9" scale="78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</vt:i4>
      </vt:variant>
    </vt:vector>
  </HeadingPairs>
  <TitlesOfParts>
    <vt:vector size="8" baseType="lpstr">
      <vt:lpstr>Parametry</vt:lpstr>
      <vt:lpstr>Rekapitulace</vt:lpstr>
      <vt:lpstr>Rozpočet</vt:lpstr>
      <vt:lpstr>Kniha svítidel</vt:lpstr>
      <vt:lpstr>Rozpočet!Názvy_tisku</vt:lpstr>
      <vt:lpstr>Parametry!Oblast_tisku</vt:lpstr>
      <vt:lpstr>Rekapitulace!Oblast_tisku</vt:lpstr>
      <vt:lpstr>Rozpočet!Oblast_tisku</vt:lpstr>
    </vt:vector>
  </TitlesOfParts>
  <Company>-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JK</dc:creator>
  <cp:lastModifiedBy>Milada</cp:lastModifiedBy>
  <cp:lastPrinted>2020-05-21T15:32:22Z</cp:lastPrinted>
  <dcterms:created xsi:type="dcterms:W3CDTF">2020-05-21T15:00:21Z</dcterms:created>
  <dcterms:modified xsi:type="dcterms:W3CDTF">2020-05-27T11:02:25Z</dcterms:modified>
</cp:coreProperties>
</file>